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48" activeTab="0"/>
  </bookViews>
  <sheets>
    <sheet name="Introduction" sheetId="1" r:id="rId1"/>
    <sheet name="Français fin-CP" sheetId="2" r:id="rId2"/>
    <sheet name="Maths fin-CP" sheetId="3" r:id="rId3"/>
    <sheet name="Profil élève" sheetId="4" r:id="rId4"/>
    <sheet name="Bilan élève FRA fin-CP" sheetId="5" r:id="rId5"/>
    <sheet name="Bilan élève MAT fin-CP" sheetId="6" r:id="rId6"/>
    <sheet name="Graphiques" sheetId="7" r:id="rId7"/>
    <sheet name="Indicateurs" sheetId="8" r:id="rId8"/>
    <sheet name="Réalisation" sheetId="9" r:id="rId9"/>
  </sheets>
  <definedNames>
    <definedName name="_xlfn.COUNTIFS" hidden="1">#NAME?</definedName>
    <definedName name="ATEK">'Profil élève'!$C$19</definedName>
    <definedName name="ATEK_1" localSheetId="5">'Introduction'!#REF!</definedName>
    <definedName name="ATEK_1" localSheetId="7">'Introduction'!#REF!</definedName>
    <definedName name="ATEK_1" localSheetId="2">'Introduction'!#REF!</definedName>
    <definedName name="ATEK_1">'Introduction'!#REF!</definedName>
    <definedName name="ATEK_6" localSheetId="5">'Bilan élève MAT fin-CP'!#REF!</definedName>
    <definedName name="ATEK_6" localSheetId="7">'Bilan élève FRA fin-CP'!#REF!</definedName>
    <definedName name="ATEK_6" localSheetId="2">'Bilan élève FRA fin-CP'!#REF!</definedName>
    <definedName name="ATEK_6">'Bilan élève FRA fin-CP'!#REF!</definedName>
    <definedName name="ATEK_7" localSheetId="5">#REF!</definedName>
    <definedName name="ATEK_7" localSheetId="7">#REF!</definedName>
    <definedName name="ATEK_7" localSheetId="2">#REF!</definedName>
    <definedName name="ATEK_7">#REF!</definedName>
    <definedName name="ATEK_7_1" localSheetId="5">'Réalisation'!#REF!</definedName>
    <definedName name="ATEK_7_1" localSheetId="7">'Indicateurs'!#REF!</definedName>
    <definedName name="ATEK_7_1" localSheetId="2">'Réalisation'!#REF!</definedName>
    <definedName name="ATEK_7_1">'Réalisation'!#REF!</definedName>
    <definedName name="BANCEL">'Profil élève'!$C$20</definedName>
    <definedName name="BANCEL_1" localSheetId="5">'Introduction'!#REF!</definedName>
    <definedName name="BANCEL_1" localSheetId="7">'Introduction'!#REF!</definedName>
    <definedName name="BANCEL_1" localSheetId="2">'Introduction'!#REF!</definedName>
    <definedName name="BANCEL_1">'Introduction'!#REF!</definedName>
    <definedName name="BANCEL_6" localSheetId="5">'Bilan élève MAT fin-CP'!#REF!</definedName>
    <definedName name="BANCEL_6" localSheetId="7">'Bilan élève FRA fin-CP'!#REF!</definedName>
    <definedName name="BANCEL_6" localSheetId="2">'Bilan élève FRA fin-CP'!#REF!</definedName>
    <definedName name="BANCEL_6">'Bilan élève FRA fin-CP'!#REF!</definedName>
    <definedName name="BANCEL_7" localSheetId="5">#REF!</definedName>
    <definedName name="BANCEL_7" localSheetId="7">#REF!</definedName>
    <definedName name="BANCEL_7" localSheetId="2">#REF!</definedName>
    <definedName name="BANCEL_7">#REF!</definedName>
    <definedName name="BANCEL_7_1" localSheetId="5">'Réalisation'!#REF!</definedName>
    <definedName name="BANCEL_7_1" localSheetId="7">'Indicateurs'!#REF!</definedName>
    <definedName name="BANCEL_7_1" localSheetId="2">'Réalisation'!#REF!</definedName>
    <definedName name="BANCEL_7_1">'Réalisation'!#REF!</definedName>
    <definedName name="BENIHYA">'Profil élève'!$C$21</definedName>
    <definedName name="BENIHYA_1" localSheetId="5">'Introduction'!#REF!</definedName>
    <definedName name="BENIHYA_1" localSheetId="7">'Introduction'!#REF!</definedName>
    <definedName name="BENIHYA_1" localSheetId="2">'Introduction'!#REF!</definedName>
    <definedName name="BENIHYA_1">'Introduction'!#REF!</definedName>
    <definedName name="BENIHYA_6" localSheetId="5">'Bilan élève MAT fin-CP'!#REF!</definedName>
    <definedName name="BENIHYA_6" localSheetId="7">'Bilan élève FRA fin-CP'!#REF!</definedName>
    <definedName name="BENIHYA_6" localSheetId="2">'Bilan élève FRA fin-CP'!#REF!</definedName>
    <definedName name="BENIHYA_6">'Bilan élève FRA fin-CP'!#REF!</definedName>
    <definedName name="BENIHYA_7" localSheetId="5">#REF!</definedName>
    <definedName name="BENIHYA_7" localSheetId="7">#REF!</definedName>
    <definedName name="BENIHYA_7" localSheetId="2">#REF!</definedName>
    <definedName name="BENIHYA_7">#REF!</definedName>
    <definedName name="BENIHYA_7_1" localSheetId="5">'Réalisation'!#REF!</definedName>
    <definedName name="BENIHYA_7_1" localSheetId="7">'Indicateurs'!#REF!</definedName>
    <definedName name="BENIHYA_7_1" localSheetId="2">'Réalisation'!#REF!</definedName>
    <definedName name="BENIHYA_7_1">'Réalisation'!#REF!</definedName>
    <definedName name="BISEN">'Profil élève'!$C$22</definedName>
    <definedName name="BISEN_1" localSheetId="5">'Introduction'!#REF!</definedName>
    <definedName name="BISEN_1" localSheetId="7">'Introduction'!#REF!</definedName>
    <definedName name="BISEN_1" localSheetId="2">'Introduction'!#REF!</definedName>
    <definedName name="BISEN_1">'Introduction'!#REF!</definedName>
    <definedName name="BISEN_6" localSheetId="5">'Bilan élève MAT fin-CP'!#REF!</definedName>
    <definedName name="BISEN_6" localSheetId="7">'Bilan élève FRA fin-CP'!#REF!</definedName>
    <definedName name="BISEN_6" localSheetId="2">'Bilan élève FRA fin-CP'!#REF!</definedName>
    <definedName name="BISEN_6">'Bilan élève FRA fin-CP'!#REF!</definedName>
    <definedName name="BISEN_7" localSheetId="5">#REF!</definedName>
    <definedName name="BISEN_7" localSheetId="7">#REF!</definedName>
    <definedName name="BISEN_7" localSheetId="2">#REF!</definedName>
    <definedName name="BISEN_7">#REF!</definedName>
    <definedName name="BISEN_7_1" localSheetId="5">'Réalisation'!#REF!</definedName>
    <definedName name="BISEN_7_1" localSheetId="7">'Indicateurs'!#REF!</definedName>
    <definedName name="BISEN_7_1" localSheetId="2">'Réalisation'!#REF!</definedName>
    <definedName name="BISEN_7_1">'Réalisation'!#REF!</definedName>
    <definedName name="BRECHET">'Profil élève'!$C$23</definedName>
    <definedName name="BRECHET_1" localSheetId="5">'Introduction'!#REF!</definedName>
    <definedName name="BRECHET_1" localSheetId="7">'Introduction'!#REF!</definedName>
    <definedName name="BRECHET_1" localSheetId="2">'Introduction'!#REF!</definedName>
    <definedName name="BRECHET_1">'Introduction'!#REF!</definedName>
    <definedName name="BRECHET_6" localSheetId="5">'Bilan élève MAT fin-CP'!#REF!</definedName>
    <definedName name="BRECHET_6" localSheetId="7">'Bilan élève FRA fin-CP'!#REF!</definedName>
    <definedName name="BRECHET_6" localSheetId="2">'Bilan élève FRA fin-CP'!#REF!</definedName>
    <definedName name="BRECHET_6">'Bilan élève FRA fin-CP'!#REF!</definedName>
    <definedName name="BRECHET_7" localSheetId="5">#REF!</definedName>
    <definedName name="BRECHET_7" localSheetId="7">#REF!</definedName>
    <definedName name="BRECHET_7" localSheetId="2">#REF!</definedName>
    <definedName name="BRECHET_7">#REF!</definedName>
    <definedName name="BRECHET_7_1" localSheetId="5">'Réalisation'!#REF!</definedName>
    <definedName name="BRECHET_7_1" localSheetId="7">'Indicateurs'!#REF!</definedName>
    <definedName name="BRECHET_7_1" localSheetId="2">'Réalisation'!#REF!</definedName>
    <definedName name="BRECHET_7_1">'Réalisation'!#REF!</definedName>
    <definedName name="BRUN">'Profil élève'!$C$24</definedName>
    <definedName name="BRUN_1" localSheetId="5">'Introduction'!#REF!</definedName>
    <definedName name="BRUN_1" localSheetId="7">'Introduction'!#REF!</definedName>
    <definedName name="BRUN_1" localSheetId="2">'Introduction'!#REF!</definedName>
    <definedName name="BRUN_1">'Introduction'!#REF!</definedName>
    <definedName name="BRUN_6" localSheetId="5">'Bilan élève MAT fin-CP'!#REF!</definedName>
    <definedName name="BRUN_6" localSheetId="7">'Bilan élève FRA fin-CP'!#REF!</definedName>
    <definedName name="BRUN_6" localSheetId="2">'Bilan élève FRA fin-CP'!#REF!</definedName>
    <definedName name="BRUN_6">'Bilan élève FRA fin-CP'!#REF!</definedName>
    <definedName name="BRUN_7" localSheetId="5">#REF!</definedName>
    <definedName name="BRUN_7" localSheetId="7">#REF!</definedName>
    <definedName name="BRUN_7" localSheetId="2">#REF!</definedName>
    <definedName name="BRUN_7">#REF!</definedName>
    <definedName name="BRUN_7_1" localSheetId="5">'Réalisation'!#REF!</definedName>
    <definedName name="BRUN_7_1" localSheetId="7">'Indicateurs'!#REF!</definedName>
    <definedName name="BRUN_7_1" localSheetId="2">'Réalisation'!#REF!</definedName>
    <definedName name="BRUN_7_1">'Réalisation'!#REF!</definedName>
    <definedName name="CAMPETTI">'Profil élève'!$C$25</definedName>
    <definedName name="CAMPETTI_1" localSheetId="5">'Introduction'!#REF!</definedName>
    <definedName name="CAMPETTI_1" localSheetId="7">'Introduction'!#REF!</definedName>
    <definedName name="CAMPETTI_1" localSheetId="2">'Introduction'!#REF!</definedName>
    <definedName name="CAMPETTI_1">'Introduction'!#REF!</definedName>
    <definedName name="CAMPETTI_6" localSheetId="5">'Bilan élève MAT fin-CP'!#REF!</definedName>
    <definedName name="CAMPETTI_6" localSheetId="7">'Bilan élève FRA fin-CP'!#REF!</definedName>
    <definedName name="CAMPETTI_6" localSheetId="2">'Bilan élève FRA fin-CP'!#REF!</definedName>
    <definedName name="CAMPETTI_6">'Bilan élève FRA fin-CP'!#REF!</definedName>
    <definedName name="CAMPETTI_7" localSheetId="5">#REF!</definedName>
    <definedName name="CAMPETTI_7" localSheetId="7">#REF!</definedName>
    <definedName name="CAMPETTI_7" localSheetId="2">#REF!</definedName>
    <definedName name="CAMPETTI_7">#REF!</definedName>
    <definedName name="CAMPETTI_7_1" localSheetId="5">'Réalisation'!#REF!</definedName>
    <definedName name="CAMPETTI_7_1" localSheetId="7">'Indicateurs'!#REF!</definedName>
    <definedName name="CAMPETTI_7_1" localSheetId="2">'Réalisation'!#REF!</definedName>
    <definedName name="CAMPETTI_7_1">'Réalisation'!#REF!</definedName>
    <definedName name="DIFATTA">'Profil élève'!$C$26</definedName>
    <definedName name="DIFATTA_1" localSheetId="5">'Introduction'!#REF!</definedName>
    <definedName name="DIFATTA_1" localSheetId="7">'Introduction'!#REF!</definedName>
    <definedName name="DIFATTA_1" localSheetId="2">'Introduction'!#REF!</definedName>
    <definedName name="DIFATTA_1">'Introduction'!#REF!</definedName>
    <definedName name="DIFATTA_6" localSheetId="5">'Bilan élève MAT fin-CP'!#REF!</definedName>
    <definedName name="DIFATTA_6" localSheetId="7">'Bilan élève FRA fin-CP'!#REF!</definedName>
    <definedName name="DIFATTA_6" localSheetId="2">'Bilan élève FRA fin-CP'!#REF!</definedName>
    <definedName name="DIFATTA_6">'Bilan élève FRA fin-CP'!#REF!</definedName>
    <definedName name="DIFATTA_7" localSheetId="5">#REF!</definedName>
    <definedName name="DIFATTA_7" localSheetId="7">#REF!</definedName>
    <definedName name="DIFATTA_7" localSheetId="2">#REF!</definedName>
    <definedName name="DIFATTA_7">#REF!</definedName>
    <definedName name="DIFATTA_7_1" localSheetId="5">'Réalisation'!#REF!</definedName>
    <definedName name="DIFATTA_7_1" localSheetId="7">'Indicateurs'!#REF!</definedName>
    <definedName name="DIFATTA_7_1" localSheetId="2">'Réalisation'!#REF!</definedName>
    <definedName name="DIFATTA_7_1">'Réalisation'!#REF!</definedName>
    <definedName name="EDNOUSSI">'Profil élève'!$C$27</definedName>
    <definedName name="EDNOUSSI_1" localSheetId="5">'Introduction'!#REF!</definedName>
    <definedName name="EDNOUSSI_1" localSheetId="7">'Introduction'!#REF!</definedName>
    <definedName name="EDNOUSSI_1" localSheetId="2">'Introduction'!#REF!</definedName>
    <definedName name="EDNOUSSI_1">'Introduction'!#REF!</definedName>
    <definedName name="EDNOUSSI_6" localSheetId="5">'Bilan élève MAT fin-CP'!#REF!</definedName>
    <definedName name="EDNOUSSI_6" localSheetId="7">'Bilan élève FRA fin-CP'!#REF!</definedName>
    <definedName name="EDNOUSSI_6" localSheetId="2">'Bilan élève FRA fin-CP'!#REF!</definedName>
    <definedName name="EDNOUSSI_6">'Bilan élève FRA fin-CP'!#REF!</definedName>
    <definedName name="EDNOUSSI_7" localSheetId="5">#REF!</definedName>
    <definedName name="EDNOUSSI_7" localSheetId="7">#REF!</definedName>
    <definedName name="EDNOUSSI_7" localSheetId="2">#REF!</definedName>
    <definedName name="EDNOUSSI_7">#REF!</definedName>
    <definedName name="EDNOUSSI_7_1" localSheetId="5">'Réalisation'!#REF!</definedName>
    <definedName name="EDNOUSSI_7_1" localSheetId="7">'Indicateurs'!#REF!</definedName>
    <definedName name="EDNOUSSI_7_1" localSheetId="2">'Réalisation'!#REF!</definedName>
    <definedName name="EDNOUSSI_7_1">'Réalisation'!#REF!</definedName>
    <definedName name="Excel_BuiltIn__FilterDatabase_1" localSheetId="5">'Introduction'!#REF!</definedName>
    <definedName name="Excel_BuiltIn__FilterDatabase_1" localSheetId="7">'Introduction'!#REF!</definedName>
    <definedName name="Excel_BuiltIn__FilterDatabase_1" localSheetId="2">'Introduction'!#REF!</definedName>
    <definedName name="Excel_BuiltIn__FilterDatabase_1">'Introduction'!#REF!</definedName>
    <definedName name="Excel_BuiltIn__FilterDatabase_2">#REF!</definedName>
    <definedName name="Excel_BuiltIn__FilterDatabase_3" localSheetId="2">'Maths fin-CP'!$A$5:$A$35</definedName>
    <definedName name="Excel_BuiltIn__FilterDatabase_3">'Français fin-CP'!$A$5:$A$35</definedName>
    <definedName name="Excel_BuiltIn__FilterDatabase_4">#REF!</definedName>
    <definedName name="Excel_BuiltIn__FilterDatabase_5">#REF!</definedName>
    <definedName name="Excel_BuiltIn__FilterDatabase_6">'Profil élève'!$A$18:$A$48</definedName>
    <definedName name="Excel_BuiltIn__FilterDatabase_6_6" localSheetId="5">'Bilan élève MAT fin-CP'!#REF!</definedName>
    <definedName name="Excel_BuiltIn__FilterDatabase_6_6" localSheetId="7">'Bilan élève FRA fin-CP'!#REF!</definedName>
    <definedName name="Excel_BuiltIn__FilterDatabase_6_6" localSheetId="2">'Bilan élève FRA fin-CP'!#REF!</definedName>
    <definedName name="Excel_BuiltIn__FilterDatabase_6_6">'Bilan élève FRA fin-CP'!#REF!</definedName>
    <definedName name="Excel_BuiltIn__FilterDatabase_6_7" localSheetId="5">#REF!</definedName>
    <definedName name="Excel_BuiltIn__FilterDatabase_6_7" localSheetId="7">#REF!</definedName>
    <definedName name="Excel_BuiltIn__FilterDatabase_6_7" localSheetId="2">#REF!</definedName>
    <definedName name="Excel_BuiltIn__FilterDatabase_6_7">#REF!</definedName>
    <definedName name="Excel_BuiltIn__FilterDatabase_7" localSheetId="5">'Réalisation'!#REF!</definedName>
    <definedName name="Excel_BuiltIn__FilterDatabase_7" localSheetId="7">'Indicateurs'!#REF!</definedName>
    <definedName name="Excel_BuiltIn__FilterDatabase_7" localSheetId="2">'Réalisation'!#REF!</definedName>
    <definedName name="Excel_BuiltIn__FilterDatabase_7">'Réalisation'!#REF!</definedName>
    <definedName name="FREBOURG">'Profil élève'!$C$28</definedName>
    <definedName name="FREBOURG_1" localSheetId="5">'Introduction'!#REF!</definedName>
    <definedName name="FREBOURG_1" localSheetId="7">'Introduction'!#REF!</definedName>
    <definedName name="FREBOURG_1" localSheetId="2">'Introduction'!#REF!</definedName>
    <definedName name="FREBOURG_1">'Introduction'!#REF!</definedName>
    <definedName name="FREBOURG_6" localSheetId="5">'Bilan élève MAT fin-CP'!#REF!</definedName>
    <definedName name="FREBOURG_6" localSheetId="7">'Bilan élève FRA fin-CP'!#REF!</definedName>
    <definedName name="FREBOURG_6" localSheetId="2">'Bilan élève FRA fin-CP'!#REF!</definedName>
    <definedName name="FREBOURG_6">'Bilan élève FRA fin-CP'!#REF!</definedName>
    <definedName name="FREBOURG_7" localSheetId="5">#REF!</definedName>
    <definedName name="FREBOURG_7" localSheetId="7">#REF!</definedName>
    <definedName name="FREBOURG_7" localSheetId="2">#REF!</definedName>
    <definedName name="FREBOURG_7">#REF!</definedName>
    <definedName name="FREBOURG_7_1" localSheetId="5">'Réalisation'!#REF!</definedName>
    <definedName name="FREBOURG_7_1" localSheetId="7">'Indicateurs'!#REF!</definedName>
    <definedName name="FREBOURG_7_1" localSheetId="2">'Réalisation'!#REF!</definedName>
    <definedName name="FREBOURG_7_1">'Réalisation'!#REF!</definedName>
    <definedName name="GASPASD">'Profil élève'!$C$29</definedName>
    <definedName name="GASPASD_1" localSheetId="5">'Introduction'!#REF!</definedName>
    <definedName name="GASPASD_1" localSheetId="7">'Introduction'!#REF!</definedName>
    <definedName name="GASPASD_1" localSheetId="2">'Introduction'!#REF!</definedName>
    <definedName name="GASPASD_1">'Introduction'!#REF!</definedName>
    <definedName name="GASPASD_6" localSheetId="5">'Bilan élève MAT fin-CP'!#REF!</definedName>
    <definedName name="GASPASD_6" localSheetId="7">'Bilan élève FRA fin-CP'!#REF!</definedName>
    <definedName name="GASPASD_6" localSheetId="2">'Bilan élève FRA fin-CP'!#REF!</definedName>
    <definedName name="GASPASD_6">'Bilan élève FRA fin-CP'!#REF!</definedName>
    <definedName name="GASPASD_7" localSheetId="5">#REF!</definedName>
    <definedName name="GASPASD_7" localSheetId="7">#REF!</definedName>
    <definedName name="GASPASD_7" localSheetId="2">#REF!</definedName>
    <definedName name="GASPASD_7">#REF!</definedName>
    <definedName name="GASPASD_7_1" localSheetId="5">'Réalisation'!#REF!</definedName>
    <definedName name="GASPASD_7_1" localSheetId="7">'Indicateurs'!#REF!</definedName>
    <definedName name="GASPASD_7_1" localSheetId="2">'Réalisation'!#REF!</definedName>
    <definedName name="GASPASD_7_1">'Réalisation'!#REF!</definedName>
    <definedName name="LIOZON">'Profil élève'!$C$40</definedName>
    <definedName name="LIOZON_1" localSheetId="5">'Introduction'!#REF!</definedName>
    <definedName name="LIOZON_1" localSheetId="7">'Introduction'!#REF!</definedName>
    <definedName name="LIOZON_1" localSheetId="2">'Introduction'!#REF!</definedName>
    <definedName name="LIOZON_1">'Introduction'!#REF!</definedName>
    <definedName name="LIOZON_6" localSheetId="5">'Bilan élève MAT fin-CP'!#REF!</definedName>
    <definedName name="LIOZON_6" localSheetId="7">'Bilan élève FRA fin-CP'!#REF!</definedName>
    <definedName name="LIOZON_6" localSheetId="2">'Bilan élève FRA fin-CP'!#REF!</definedName>
    <definedName name="LIOZON_6">'Bilan élève FRA fin-CP'!#REF!</definedName>
    <definedName name="LIOZON_7" localSheetId="5">#REF!</definedName>
    <definedName name="LIOZON_7" localSheetId="7">#REF!</definedName>
    <definedName name="LIOZON_7" localSheetId="2">#REF!</definedName>
    <definedName name="LIOZON_7">#REF!</definedName>
    <definedName name="LIOZON_7_1" localSheetId="5">'Réalisation'!#REF!</definedName>
    <definedName name="LIOZON_7_1" localSheetId="7">'Indicateurs'!#REF!</definedName>
    <definedName name="LIOZON_7_1" localSheetId="2">'Réalisation'!#REF!</definedName>
    <definedName name="LIOZON_7_1">'Réalisation'!#REF!</definedName>
    <definedName name="Liste">'Profil élève'!$B$19:$C$48</definedName>
    <definedName name="Liste_1" localSheetId="5">'Introduction'!#REF!</definedName>
    <definedName name="Liste_1" localSheetId="7">'Introduction'!#REF!</definedName>
    <definedName name="Liste_1" localSheetId="2">'Introduction'!#REF!</definedName>
    <definedName name="Liste_1">'Introduction'!#REF!</definedName>
    <definedName name="Liste_6" localSheetId="5">'Bilan élève MAT fin-CP'!#REF!</definedName>
    <definedName name="Liste_6" localSheetId="7">'Bilan élève FRA fin-CP'!#REF!</definedName>
    <definedName name="Liste_6" localSheetId="2">'Bilan élève FRA fin-CP'!#REF!</definedName>
    <definedName name="Liste_6">'Bilan élève FRA fin-CP'!#REF!</definedName>
    <definedName name="Liste_7" localSheetId="5">#REF!</definedName>
    <definedName name="Liste_7" localSheetId="7">#REF!</definedName>
    <definedName name="Liste_7" localSheetId="2">#REF!</definedName>
    <definedName name="Liste_7">#REF!</definedName>
    <definedName name="Liste_7_1" localSheetId="5">'Réalisation'!#REF!</definedName>
    <definedName name="Liste_7_1" localSheetId="7">'Indicateurs'!#REF!</definedName>
    <definedName name="Liste_7_1" localSheetId="2">'Réalisation'!#REF!</definedName>
    <definedName name="Liste_7_1">'Réalisation'!#REF!</definedName>
    <definedName name="Liste_NOMS" localSheetId="5">'Profil élève'!#REF!</definedName>
    <definedName name="Liste_NOMS" localSheetId="7">'Profil élève'!#REF!</definedName>
    <definedName name="Liste_NOMS" localSheetId="2">'Profil élève'!#REF!</definedName>
    <definedName name="Liste_NOMS">'Profil élève'!#REF!</definedName>
    <definedName name="Liste_NOMS_1" localSheetId="5">'Introduction'!#REF!</definedName>
    <definedName name="Liste_NOMS_1" localSheetId="7">'Introduction'!#REF!</definedName>
    <definedName name="Liste_NOMS_1" localSheetId="2">'Introduction'!#REF!</definedName>
    <definedName name="Liste_NOMS_1">'Introduction'!#REF!</definedName>
    <definedName name="Liste_NOMS_6" localSheetId="5">'Bilan élève MAT fin-CP'!#REF!</definedName>
    <definedName name="Liste_NOMS_6" localSheetId="7">'Bilan élève FRA fin-CP'!#REF!</definedName>
    <definedName name="Liste_NOMS_6" localSheetId="2">'Bilan élève FRA fin-CP'!#REF!</definedName>
    <definedName name="Liste_NOMS_6">'Bilan élève FRA fin-CP'!#REF!</definedName>
    <definedName name="Liste_NOMS_7" localSheetId="5">#REF!</definedName>
    <definedName name="Liste_NOMS_7" localSheetId="7">#REF!</definedName>
    <definedName name="Liste_NOMS_7" localSheetId="2">#REF!</definedName>
    <definedName name="Liste_NOMS_7">#REF!</definedName>
    <definedName name="Liste_NOMS_7_1" localSheetId="5">'Réalisation'!#REF!</definedName>
    <definedName name="Liste_NOMS_7_1" localSheetId="7">'Indicateurs'!#REF!</definedName>
    <definedName name="Liste_NOMS_7_1" localSheetId="2">'Réalisation'!#REF!</definedName>
    <definedName name="Liste_NOMS_7_1">'Réalisation'!#REF!</definedName>
    <definedName name="MALAGOUEN">'Profil élève'!$C$30</definedName>
    <definedName name="MALAGOUEN_1" localSheetId="5">'Introduction'!#REF!</definedName>
    <definedName name="MALAGOUEN_1" localSheetId="7">'Introduction'!#REF!</definedName>
    <definedName name="MALAGOUEN_1" localSheetId="2">'Introduction'!#REF!</definedName>
    <definedName name="MALAGOUEN_1">'Introduction'!#REF!</definedName>
    <definedName name="MALAGOUEN_6" localSheetId="5">'Bilan élève MAT fin-CP'!#REF!</definedName>
    <definedName name="MALAGOUEN_6" localSheetId="7">'Bilan élève FRA fin-CP'!#REF!</definedName>
    <definedName name="MALAGOUEN_6" localSheetId="2">'Bilan élève FRA fin-CP'!#REF!</definedName>
    <definedName name="MALAGOUEN_6">'Bilan élève FRA fin-CP'!#REF!</definedName>
    <definedName name="MALAGOUEN_7" localSheetId="5">#REF!</definedName>
    <definedName name="MALAGOUEN_7" localSheetId="7">#REF!</definedName>
    <definedName name="MALAGOUEN_7" localSheetId="2">#REF!</definedName>
    <definedName name="MALAGOUEN_7">#REF!</definedName>
    <definedName name="MALAGOUEN_7_1" localSheetId="5">'Réalisation'!#REF!</definedName>
    <definedName name="MALAGOUEN_7_1" localSheetId="7">'Indicateurs'!#REF!</definedName>
    <definedName name="MALAGOUEN_7_1" localSheetId="2">'Réalisation'!#REF!</definedName>
    <definedName name="MALAGOUEN_7_1">'Réalisation'!#REF!</definedName>
    <definedName name="MAZIN">'Profil élève'!$C$31</definedName>
    <definedName name="MAZIN_1" localSheetId="5">'Introduction'!#REF!</definedName>
    <definedName name="MAZIN_1" localSheetId="7">'Introduction'!#REF!</definedName>
    <definedName name="MAZIN_1" localSheetId="2">'Introduction'!#REF!</definedName>
    <definedName name="MAZIN_1">'Introduction'!#REF!</definedName>
    <definedName name="MAZIN_6" localSheetId="5">'Bilan élève MAT fin-CP'!#REF!</definedName>
    <definedName name="MAZIN_6" localSheetId="7">'Bilan élève FRA fin-CP'!#REF!</definedName>
    <definedName name="MAZIN_6" localSheetId="2">'Bilan élève FRA fin-CP'!#REF!</definedName>
    <definedName name="MAZIN_6">'Bilan élève FRA fin-CP'!#REF!</definedName>
    <definedName name="MAZIN_7" localSheetId="5">#REF!</definedName>
    <definedName name="MAZIN_7" localSheetId="7">#REF!</definedName>
    <definedName name="MAZIN_7" localSheetId="2">#REF!</definedName>
    <definedName name="MAZIN_7">#REF!</definedName>
    <definedName name="MAZIN_7_1" localSheetId="5">'Réalisation'!#REF!</definedName>
    <definedName name="MAZIN_7_1" localSheetId="7">'Indicateurs'!#REF!</definedName>
    <definedName name="MAZIN_7_1" localSheetId="2">'Réalisation'!#REF!</definedName>
    <definedName name="MAZIN_7_1">'Réalisation'!#REF!</definedName>
    <definedName name="MIGLIORE">'Profil élève'!$C$32</definedName>
    <definedName name="MIGLIORE_1" localSheetId="5">'Introduction'!#REF!</definedName>
    <definedName name="MIGLIORE_1" localSheetId="7">'Introduction'!#REF!</definedName>
    <definedName name="MIGLIORE_1" localSheetId="2">'Introduction'!#REF!</definedName>
    <definedName name="MIGLIORE_1">'Introduction'!#REF!</definedName>
    <definedName name="MIGLIORE_6" localSheetId="5">'Bilan élève MAT fin-CP'!#REF!</definedName>
    <definedName name="MIGLIORE_6" localSheetId="7">'Bilan élève FRA fin-CP'!#REF!</definedName>
    <definedName name="MIGLIORE_6" localSheetId="2">'Bilan élève FRA fin-CP'!#REF!</definedName>
    <definedName name="MIGLIORE_6">'Bilan élève FRA fin-CP'!#REF!</definedName>
    <definedName name="MIGLIORE_7" localSheetId="5">#REF!</definedName>
    <definedName name="MIGLIORE_7" localSheetId="7">#REF!</definedName>
    <definedName name="MIGLIORE_7" localSheetId="2">#REF!</definedName>
    <definedName name="MIGLIORE_7">#REF!</definedName>
    <definedName name="MIGLIORE_7_1" localSheetId="5">'Réalisation'!#REF!</definedName>
    <definedName name="MIGLIORE_7_1" localSheetId="7">'Indicateurs'!#REF!</definedName>
    <definedName name="MIGLIORE_7_1" localSheetId="2">'Réalisation'!#REF!</definedName>
    <definedName name="MIGLIORE_7_1">'Réalisation'!#REF!</definedName>
    <definedName name="MOULIN">'Profil élève'!$C$33</definedName>
    <definedName name="MOULIN_1" localSheetId="5">'Introduction'!#REF!</definedName>
    <definedName name="MOULIN_1" localSheetId="7">'Introduction'!#REF!</definedName>
    <definedName name="MOULIN_1" localSheetId="2">'Introduction'!#REF!</definedName>
    <definedName name="MOULIN_1">'Introduction'!#REF!</definedName>
    <definedName name="MOULIN_6" localSheetId="5">'Bilan élève MAT fin-CP'!#REF!</definedName>
    <definedName name="MOULIN_6" localSheetId="7">'Bilan élève FRA fin-CP'!#REF!</definedName>
    <definedName name="MOULIN_6" localSheetId="2">'Bilan élève FRA fin-CP'!#REF!</definedName>
    <definedName name="MOULIN_6">'Bilan élève FRA fin-CP'!#REF!</definedName>
    <definedName name="MOULIN_7" localSheetId="5">#REF!</definedName>
    <definedName name="MOULIN_7" localSheetId="7">#REF!</definedName>
    <definedName name="MOULIN_7" localSheetId="2">#REF!</definedName>
    <definedName name="MOULIN_7">#REF!</definedName>
    <definedName name="MOULIN_7_1" localSheetId="5">'Réalisation'!#REF!</definedName>
    <definedName name="MOULIN_7_1" localSheetId="7">'Indicateurs'!#REF!</definedName>
    <definedName name="MOULIN_7_1" localSheetId="2">'Réalisation'!#REF!</definedName>
    <definedName name="MOULIN_7_1">'Réalisation'!#REF!</definedName>
    <definedName name="NOM">'Profil élève'!$B$19:$B$48</definedName>
    <definedName name="NOM_1" localSheetId="5">'Introduction'!#REF!</definedName>
    <definedName name="NOM_1" localSheetId="7">'Introduction'!#REF!</definedName>
    <definedName name="NOM_1" localSheetId="2">'Introduction'!#REF!</definedName>
    <definedName name="NOM_1">'Introduction'!#REF!</definedName>
    <definedName name="NOM_6" localSheetId="5">'Bilan élève MAT fin-CP'!#REF!</definedName>
    <definedName name="NOM_6" localSheetId="7">'Bilan élève FRA fin-CP'!#REF!</definedName>
    <definedName name="NOM_6" localSheetId="2">'Bilan élève FRA fin-CP'!#REF!</definedName>
    <definedName name="NOM_6">'Bilan élève FRA fin-CP'!#REF!</definedName>
    <definedName name="NOM_7" localSheetId="5">#REF!</definedName>
    <definedName name="NOM_7" localSheetId="7">#REF!</definedName>
    <definedName name="NOM_7" localSheetId="2">#REF!</definedName>
    <definedName name="NOM_7">#REF!</definedName>
    <definedName name="NOM_7_1" localSheetId="5">'Réalisation'!#REF!</definedName>
    <definedName name="NOM_7_1" localSheetId="7">'Indicateurs'!#REF!</definedName>
    <definedName name="NOM_7_1" localSheetId="2">'Réalisation'!#REF!</definedName>
    <definedName name="NOM_7_1">'Réalisation'!#REF!</definedName>
    <definedName name="PARDUZZY">'Profil élève'!$C$34</definedName>
    <definedName name="PARDUZZY_1" localSheetId="5">'Introduction'!#REF!</definedName>
    <definedName name="PARDUZZY_1" localSheetId="7">'Introduction'!#REF!</definedName>
    <definedName name="PARDUZZY_1" localSheetId="2">'Introduction'!#REF!</definedName>
    <definedName name="PARDUZZY_1">'Introduction'!#REF!</definedName>
    <definedName name="PARDUZZY_6" localSheetId="5">'Bilan élève MAT fin-CP'!#REF!</definedName>
    <definedName name="PARDUZZY_6" localSheetId="7">'Bilan élève FRA fin-CP'!#REF!</definedName>
    <definedName name="PARDUZZY_6" localSheetId="2">'Bilan élève FRA fin-CP'!#REF!</definedName>
    <definedName name="PARDUZZY_6">'Bilan élève FRA fin-CP'!#REF!</definedName>
    <definedName name="PARDUZZY_7" localSheetId="5">#REF!</definedName>
    <definedName name="PARDUZZY_7" localSheetId="7">#REF!</definedName>
    <definedName name="PARDUZZY_7" localSheetId="2">#REF!</definedName>
    <definedName name="PARDUZZY_7">#REF!</definedName>
    <definedName name="PARDUZZY_7_1" localSheetId="5">'Réalisation'!#REF!</definedName>
    <definedName name="PARDUZZY_7_1" localSheetId="7">'Indicateurs'!#REF!</definedName>
    <definedName name="PARDUZZY_7_1" localSheetId="2">'Réalisation'!#REF!</definedName>
    <definedName name="PARDUZZY_7_1">'Réalisation'!#REF!</definedName>
    <definedName name="REGGIO">'Profil élève'!$C$35</definedName>
    <definedName name="REGGIO_1" localSheetId="5">'Introduction'!#REF!</definedName>
    <definedName name="REGGIO_1" localSheetId="7">'Introduction'!#REF!</definedName>
    <definedName name="REGGIO_1" localSheetId="2">'Introduction'!#REF!</definedName>
    <definedName name="REGGIO_1">'Introduction'!#REF!</definedName>
    <definedName name="REGGIO_6" localSheetId="5">'Bilan élève MAT fin-CP'!#REF!</definedName>
    <definedName name="REGGIO_6" localSheetId="7">'Bilan élève FRA fin-CP'!#REF!</definedName>
    <definedName name="REGGIO_6" localSheetId="2">'Bilan élève FRA fin-CP'!#REF!</definedName>
    <definedName name="REGGIO_6">'Bilan élève FRA fin-CP'!#REF!</definedName>
    <definedName name="REGGIO_7" localSheetId="5">#REF!</definedName>
    <definedName name="REGGIO_7" localSheetId="7">#REF!</definedName>
    <definedName name="REGGIO_7" localSheetId="2">#REF!</definedName>
    <definedName name="REGGIO_7">#REF!</definedName>
    <definedName name="REGGIO_7_1" localSheetId="5">'Réalisation'!#REF!</definedName>
    <definedName name="REGGIO_7_1" localSheetId="7">'Indicateurs'!#REF!</definedName>
    <definedName name="REGGIO_7_1" localSheetId="2">'Réalisation'!#REF!</definedName>
    <definedName name="REGGIO_7_1">'Réalisation'!#REF!</definedName>
    <definedName name="RIGAL">'Profil élève'!$C$36</definedName>
    <definedName name="RIGAL_1" localSheetId="5">'Introduction'!#REF!</definedName>
    <definedName name="RIGAL_1" localSheetId="7">'Introduction'!#REF!</definedName>
    <definedName name="RIGAL_1" localSheetId="2">'Introduction'!#REF!</definedName>
    <definedName name="RIGAL_1">'Introduction'!#REF!</definedName>
    <definedName name="RIGAL_6" localSheetId="5">'Bilan élève MAT fin-CP'!#REF!</definedName>
    <definedName name="RIGAL_6" localSheetId="7">'Bilan élève FRA fin-CP'!#REF!</definedName>
    <definedName name="RIGAL_6" localSheetId="2">'Bilan élève FRA fin-CP'!#REF!</definedName>
    <definedName name="RIGAL_6">'Bilan élève FRA fin-CP'!#REF!</definedName>
    <definedName name="RIGAL_7" localSheetId="5">#REF!</definedName>
    <definedName name="RIGAL_7" localSheetId="7">#REF!</definedName>
    <definedName name="RIGAL_7" localSheetId="2">#REF!</definedName>
    <definedName name="RIGAL_7">#REF!</definedName>
    <definedName name="RIGAL_7_1" localSheetId="5">'Réalisation'!#REF!</definedName>
    <definedName name="RIGAL_7_1" localSheetId="7">'Indicateurs'!#REF!</definedName>
    <definedName name="RIGAL_7_1" localSheetId="2">'Réalisation'!#REF!</definedName>
    <definedName name="RIGAL_7_1">'Réalisation'!#REF!</definedName>
    <definedName name="TABBI">'Profil élève'!$C$37</definedName>
    <definedName name="TABBI_1" localSheetId="5">'Introduction'!#REF!</definedName>
    <definedName name="TABBI_1" localSheetId="7">'Introduction'!#REF!</definedName>
    <definedName name="TABBI_1" localSheetId="2">'Introduction'!#REF!</definedName>
    <definedName name="TABBI_1">'Introduction'!#REF!</definedName>
    <definedName name="TABBI_6" localSheetId="5">'Bilan élève MAT fin-CP'!#REF!</definedName>
    <definedName name="TABBI_6" localSheetId="7">'Bilan élève FRA fin-CP'!#REF!</definedName>
    <definedName name="TABBI_6" localSheetId="2">'Bilan élève FRA fin-CP'!#REF!</definedName>
    <definedName name="TABBI_6">'Bilan élève FRA fin-CP'!#REF!</definedName>
    <definedName name="TABBI_7" localSheetId="5">#REF!</definedName>
    <definedName name="TABBI_7" localSheetId="7">#REF!</definedName>
    <definedName name="TABBI_7" localSheetId="2">#REF!</definedName>
    <definedName name="TABBI_7">#REF!</definedName>
    <definedName name="TABBI_7_1" localSheetId="5">'Réalisation'!#REF!</definedName>
    <definedName name="TABBI_7_1" localSheetId="7">'Indicateurs'!#REF!</definedName>
    <definedName name="TABBI_7_1" localSheetId="2">'Réalisation'!#REF!</definedName>
    <definedName name="TABBI_7_1">'Réalisation'!#REF!</definedName>
    <definedName name="TRAN">'Profil élève'!$C$38</definedName>
    <definedName name="TRAN_1" localSheetId="5">'Introduction'!#REF!</definedName>
    <definedName name="TRAN_1" localSheetId="7">'Introduction'!#REF!</definedName>
    <definedName name="TRAN_1" localSheetId="2">'Introduction'!#REF!</definedName>
    <definedName name="TRAN_1">'Introduction'!#REF!</definedName>
    <definedName name="TRAN_6" localSheetId="5">'Bilan élève MAT fin-CP'!#REF!</definedName>
    <definedName name="TRAN_6" localSheetId="7">'Bilan élève FRA fin-CP'!#REF!</definedName>
    <definedName name="TRAN_6" localSheetId="2">'Bilan élève FRA fin-CP'!#REF!</definedName>
    <definedName name="TRAN_6">'Bilan élève FRA fin-CP'!#REF!</definedName>
    <definedName name="TRAN_7" localSheetId="5">#REF!</definedName>
    <definedName name="TRAN_7" localSheetId="7">#REF!</definedName>
    <definedName name="TRAN_7" localSheetId="2">#REF!</definedName>
    <definedName name="TRAN_7">#REF!</definedName>
    <definedName name="TRAN_7_1" localSheetId="5">'Réalisation'!#REF!</definedName>
    <definedName name="TRAN_7_1" localSheetId="7">'Indicateurs'!#REF!</definedName>
    <definedName name="TRAN_7_1" localSheetId="2">'Réalisation'!#REF!</definedName>
    <definedName name="TRAN_7_1">'Réalisation'!#REF!</definedName>
    <definedName name="VASSEUR">'Profil élève'!$C$39</definedName>
    <definedName name="VASSEUR_1" localSheetId="5">'Introduction'!#REF!</definedName>
    <definedName name="VASSEUR_1" localSheetId="7">'Introduction'!#REF!</definedName>
    <definedName name="VASSEUR_1" localSheetId="2">'Introduction'!#REF!</definedName>
    <definedName name="VASSEUR_1">'Introduction'!#REF!</definedName>
    <definedName name="VASSEUR_6" localSheetId="5">'Bilan élève MAT fin-CP'!#REF!</definedName>
    <definedName name="VASSEUR_6" localSheetId="7">'Bilan élève FRA fin-CP'!#REF!</definedName>
    <definedName name="VASSEUR_6" localSheetId="2">'Bilan élève FRA fin-CP'!#REF!</definedName>
    <definedName name="VASSEUR_6">'Bilan élève FRA fin-CP'!#REF!</definedName>
    <definedName name="VASSEUR_7" localSheetId="5">#REF!</definedName>
    <definedName name="VASSEUR_7" localSheetId="7">#REF!</definedName>
    <definedName name="VASSEUR_7" localSheetId="2">#REF!</definedName>
    <definedName name="VASSEUR_7">#REF!</definedName>
    <definedName name="VASSEUR_7_1" localSheetId="5">'Réalisation'!#REF!</definedName>
    <definedName name="VASSEUR_7_1" localSheetId="7">'Indicateurs'!#REF!</definedName>
    <definedName name="VASSEUR_7_1" localSheetId="2">'Réalisation'!#REF!</definedName>
    <definedName name="VASSEUR_7_1">'Réalisation'!#REF!</definedName>
    <definedName name="_xlnm.Print_Area" localSheetId="3">'Profil élève'!$A$1:$BA$17</definedName>
  </definedNames>
  <calcPr fullCalcOnLoad="1"/>
</workbook>
</file>

<file path=xl/comments2.xml><?xml version="1.0" encoding="utf-8"?>
<comments xmlns="http://schemas.openxmlformats.org/spreadsheetml/2006/main">
  <authors>
    <author/>
  </authors>
  <commentList>
    <comment ref="D6" authorId="0">
      <text>
        <r>
          <rPr>
            <b/>
            <sz val="12"/>
            <color indexed="17"/>
            <rFont val="Times New Roman"/>
            <family val="1"/>
          </rPr>
          <t xml:space="preserve">Tapez 1 si réussi
</t>
        </r>
        <r>
          <rPr>
            <b/>
            <sz val="12"/>
            <color indexed="10"/>
            <rFont val="Times New Roman"/>
            <family val="1"/>
          </rPr>
          <t xml:space="preserve">Tapez 0 si échoué
</t>
        </r>
        <r>
          <rPr>
            <b/>
            <sz val="12"/>
            <color indexed="8"/>
            <rFont val="Times New Roman"/>
            <family val="1"/>
          </rPr>
          <t>Tapez A si absent</t>
        </r>
      </text>
    </comment>
  </commentList>
</comments>
</file>

<file path=xl/comments3.xml><?xml version="1.0" encoding="utf-8"?>
<comments xmlns="http://schemas.openxmlformats.org/spreadsheetml/2006/main">
  <authors>
    <author/>
  </authors>
  <commentList>
    <comment ref="D6" authorId="0">
      <text>
        <r>
          <rPr>
            <b/>
            <sz val="12"/>
            <color indexed="17"/>
            <rFont val="Times New Roman"/>
            <family val="1"/>
          </rPr>
          <t xml:space="preserve">Tapez 1 si réussi
</t>
        </r>
        <r>
          <rPr>
            <b/>
            <sz val="12"/>
            <color indexed="10"/>
            <rFont val="Times New Roman"/>
            <family val="1"/>
          </rPr>
          <t xml:space="preserve">Tapez 0 si échoué
</t>
        </r>
        <r>
          <rPr>
            <b/>
            <sz val="12"/>
            <color indexed="8"/>
            <rFont val="Times New Roman"/>
            <family val="1"/>
          </rPr>
          <t>Tapez A si absent</t>
        </r>
      </text>
    </comment>
  </commentList>
</comments>
</file>

<file path=xl/sharedStrings.xml><?xml version="1.0" encoding="utf-8"?>
<sst xmlns="http://schemas.openxmlformats.org/spreadsheetml/2006/main" count="488" uniqueCount="389">
  <si>
    <t>Notice d'utilisation</t>
  </si>
  <si>
    <t>Ecole</t>
  </si>
  <si>
    <t>RNE</t>
  </si>
  <si>
    <t>Enseignant</t>
  </si>
  <si>
    <t>Classe</t>
  </si>
  <si>
    <t>Français mi-CP</t>
  </si>
  <si>
    <t>Lire</t>
  </si>
  <si>
    <t>Ecrire</t>
  </si>
  <si>
    <t>Nombre
d'items
échoués</t>
  </si>
  <si>
    <t>Nombre
d'items
réussis</t>
  </si>
  <si>
    <t>%
de
réussite</t>
  </si>
  <si>
    <t>Situation
de
l'élève</t>
  </si>
  <si>
    <t>N°</t>
  </si>
  <si>
    <t>NOM et Prénom</t>
  </si>
  <si>
    <t>L
1</t>
  </si>
  <si>
    <t>L
2</t>
  </si>
  <si>
    <t>L
3</t>
  </si>
  <si>
    <t>L
4</t>
  </si>
  <si>
    <t>L
5</t>
  </si>
  <si>
    <t>L
6</t>
  </si>
  <si>
    <t>L
7</t>
  </si>
  <si>
    <t>L
8</t>
  </si>
  <si>
    <t>L
9</t>
  </si>
  <si>
    <t>L
10</t>
  </si>
  <si>
    <t>Nbre
absences</t>
  </si>
  <si>
    <t>C</t>
  </si>
  <si>
    <t>L</t>
  </si>
  <si>
    <t>% de 
réussite L</t>
  </si>
  <si>
    <t>Absences L</t>
  </si>
  <si>
    <t>Situation
L</t>
  </si>
  <si>
    <t>E</t>
  </si>
  <si>
    <t>% de 
réussite E</t>
  </si>
  <si>
    <t>Absences E</t>
  </si>
  <si>
    <t>Situation
E</t>
  </si>
  <si>
    <t>% Français mi-CP</t>
  </si>
  <si>
    <t>Nombre
d'items échoués</t>
  </si>
  <si>
    <t>Nombre
d'items réussis</t>
  </si>
  <si>
    <t>Pourcentage de réussites</t>
  </si>
  <si>
    <t>Pourcentage
de réussite
par champ</t>
  </si>
  <si>
    <t>Absences par item</t>
  </si>
  <si>
    <t>Nbre items évalués</t>
  </si>
  <si>
    <t>Calcul items
réussis à 80%</t>
  </si>
  <si>
    <t xml:space="preserve">Nom </t>
  </si>
  <si>
    <t>Prénom</t>
  </si>
  <si>
    <t>% de réussite
par champ</t>
  </si>
  <si>
    <t>Seuil d'alerte Français n°2</t>
  </si>
  <si>
    <t>Seuil d'alerte Français n°3</t>
  </si>
  <si>
    <t>Item</t>
  </si>
  <si>
    <t>Code</t>
  </si>
  <si>
    <t>items</t>
  </si>
  <si>
    <t>L1</t>
  </si>
  <si>
    <t>L2</t>
  </si>
  <si>
    <t>L3</t>
  </si>
  <si>
    <t>L4</t>
  </si>
  <si>
    <t>L5</t>
  </si>
  <si>
    <t>L6</t>
  </si>
  <si>
    <t>L7</t>
  </si>
  <si>
    <t>L8</t>
  </si>
  <si>
    <t>L9</t>
  </si>
  <si>
    <t>L10</t>
  </si>
  <si>
    <t>Évaluations départementales IA 13</t>
  </si>
  <si>
    <t>Analyse des résultats</t>
  </si>
  <si>
    <t xml:space="preserve">Réalisation </t>
  </si>
  <si>
    <r>
      <t xml:space="preserve">Mireille BELLAIS </t>
    </r>
    <r>
      <rPr>
        <sz val="12"/>
        <rFont val="Arial"/>
        <family val="2"/>
      </rPr>
      <t>IEN Châteauneuf Côte bleue</t>
    </r>
  </si>
  <si>
    <t>Etude de la langue</t>
  </si>
  <si>
    <t>EL</t>
  </si>
  <si>
    <t>% de 
réussite EL</t>
  </si>
  <si>
    <t>Absences EL</t>
  </si>
  <si>
    <t>Situation
EL</t>
  </si>
  <si>
    <t>Nombres et calcul</t>
  </si>
  <si>
    <t>Géométrie</t>
  </si>
  <si>
    <t>Mesures</t>
  </si>
  <si>
    <t>L
11</t>
  </si>
  <si>
    <t>L
12</t>
  </si>
  <si>
    <t>L
13</t>
  </si>
  <si>
    <t>L
14</t>
  </si>
  <si>
    <t>L
15</t>
  </si>
  <si>
    <t>L
16</t>
  </si>
  <si>
    <t>L
17</t>
  </si>
  <si>
    <t>L
18</t>
  </si>
  <si>
    <t>L
19</t>
  </si>
  <si>
    <t>L
20</t>
  </si>
  <si>
    <t>L
21</t>
  </si>
  <si>
    <t>N
1</t>
  </si>
  <si>
    <t>N
2</t>
  </si>
  <si>
    <t>N
3</t>
  </si>
  <si>
    <t>N
4</t>
  </si>
  <si>
    <t>N
5</t>
  </si>
  <si>
    <t>N
6</t>
  </si>
  <si>
    <t>N
7</t>
  </si>
  <si>
    <t>N
8</t>
  </si>
  <si>
    <t>N
9</t>
  </si>
  <si>
    <t>N
10</t>
  </si>
  <si>
    <t>N
11</t>
  </si>
  <si>
    <t>N
12</t>
  </si>
  <si>
    <t>N
13</t>
  </si>
  <si>
    <t>N
14</t>
  </si>
  <si>
    <t>N
15</t>
  </si>
  <si>
    <t>N
16</t>
  </si>
  <si>
    <t>NC</t>
  </si>
  <si>
    <t>% de 
réussite NC</t>
  </si>
  <si>
    <t>Absences NC</t>
  </si>
  <si>
    <t>Situation
NC</t>
  </si>
  <si>
    <t>G</t>
  </si>
  <si>
    <t>% de 
réussite G</t>
  </si>
  <si>
    <t>Absences G</t>
  </si>
  <si>
    <t>Situation
G</t>
  </si>
  <si>
    <t>M</t>
  </si>
  <si>
    <t>% de 
réussite M</t>
  </si>
  <si>
    <t>Absences M</t>
  </si>
  <si>
    <t>Situation
M</t>
  </si>
  <si>
    <t>D</t>
  </si>
  <si>
    <t>% de 
réussite D</t>
  </si>
  <si>
    <t>Absences D</t>
  </si>
  <si>
    <t>Situation
D</t>
  </si>
  <si>
    <t>% Maths
mi-CP</t>
  </si>
  <si>
    <t>Version fondée sur les grilles du socle de connaissances et de compétences et les programmes de 2008</t>
  </si>
  <si>
    <r>
      <t>Olivier HOFFALT</t>
    </r>
    <r>
      <rPr>
        <sz val="12"/>
        <rFont val="Arial"/>
        <family val="2"/>
      </rPr>
      <t xml:space="preserve"> IEN Marignane</t>
    </r>
  </si>
  <si>
    <t>A</t>
  </si>
  <si>
    <t>Maths mi-CP</t>
  </si>
  <si>
    <t>Total Français</t>
  </si>
  <si>
    <t>Total Mathématiques</t>
  </si>
  <si>
    <t>L11</t>
  </si>
  <si>
    <t>L12</t>
  </si>
  <si>
    <t>L13</t>
  </si>
  <si>
    <t>L14</t>
  </si>
  <si>
    <t>L15</t>
  </si>
  <si>
    <t>L16</t>
  </si>
  <si>
    <t>L17</t>
  </si>
  <si>
    <t>L18</t>
  </si>
  <si>
    <t>L19</t>
  </si>
  <si>
    <t>L20</t>
  </si>
  <si>
    <t>L21</t>
  </si>
  <si>
    <t>Lire seul, à haute voix, un texte comprenant des mots connus et inconnus</t>
  </si>
  <si>
    <t>Participer à une lecture dialoguée : articulation correcte, fluidité, respect de la ponctuation, intonation appropriée.</t>
  </si>
  <si>
    <t>Lire seul et écouter lire des textes du patrimoine et des œuvres intégrales de la littérature de jeunesse, adaptés à son âge.</t>
  </si>
  <si>
    <t>Lire ou écouter des œuvres intégrales, notamment de littérature de jeunesse et rendre compte de sa lecture.</t>
  </si>
  <si>
    <t>Lire seul et comprendre un énoncé, une consigne simple</t>
  </si>
  <si>
    <t>Lire seul, comprendre un énoncé, une consigne et comprendre ce qui est attendu</t>
  </si>
  <si>
    <t>Dégager le thème d'un paragraphe ou d'un texte court</t>
  </si>
  <si>
    <t xml:space="preserve">Identifier les personnages, les événements et les circonstances temporelles et spatiales d'un récit qu'on a lu.
Comparer un texte nouvellement entendu ou lu avec un ou des textes connus (thèmes, personnages, événements, fins)
</t>
  </si>
  <si>
    <t xml:space="preserve">Copier un texte court sans erreur dans une écriture cursive lisible et avec une présentation soignée. </t>
  </si>
  <si>
    <t>Copier un court texte (par mots entiers ou groupe de mots) en respectant l'orthographe, la ponctuation, les majuscules et en soignant la présentation.</t>
  </si>
  <si>
    <t>Utiliser ses connaissances pour mieux écrire un texte court.</t>
  </si>
  <si>
    <t>Relire sa production et la corriger : corriger en fonction des indications données un texte copié ou rédigé de manière autonome</t>
  </si>
  <si>
    <t xml:space="preserve">Utiliser des mots précis pour s'exprimer
</t>
  </si>
  <si>
    <t>Trouver un mot de sens opposé</t>
  </si>
  <si>
    <t>Trouver un mot de sens opposé pour un adjectif qualificatif, un verbe d'action ou un nom</t>
  </si>
  <si>
    <t>Regrouper des mots par famille</t>
  </si>
  <si>
    <t>Regrouper des mots par familles ; trouver un ou des mots d'une famille donnée</t>
  </si>
  <si>
    <t>SCORE GLOBAL/37</t>
  </si>
  <si>
    <t>Etude de la langue
Vocabulaire</t>
  </si>
  <si>
    <t>Etude de la langue
Grammaire</t>
  </si>
  <si>
    <t>Etude de la langue
Orthographe</t>
  </si>
  <si>
    <t>Identifier la phrase, le verbe, le nom, l'article, l'adjectif qualificatif, le pronom personnel sujet</t>
  </si>
  <si>
    <t>La phrase : approche des formes et types de phrase : savoir transposer oralement une phrase affirmative en phrase négative ou interrogative
Les classes des mots :
Distinguer selon leur nature : les verbes, les noms, les articles, les pronoms personnels (forme sujet), les adjectifs qualificatifs
- le nom : distinguer nom propre et nom commun 
- l’article : commencer à repérer les articles élidé (l’) et contracté (du, au, aux) ;
- manipuler d’autres déterminants ;
- approche de l’adverbe : modifier le sens d’un verbe en ajoutant un adverbe.</t>
  </si>
  <si>
    <t>Repérer le verbe d'une phrase et son sujet</t>
  </si>
  <si>
    <t>Les fonctions :
- dans la phrase simple où l’ordre syntaxique régulier sujet-verbe est respecté, identifier le verbe et son sujet (sous la forme d’un nom propre, d’un pronom, ou d’un groupe nominal) ;
- approche de la notion de circonstance : savoir répondre oralement aux questions où ?, quand ?, pourquoi ?, comment ?
Les genres et nombres :
- connaître et appliquer les notions de masculin/féminin, singulier/pluriel ;
- connaître et appliquer la règle de l’accord du verbe avec son sujet, et, dans le groupe nominal, la règle de l’accord entre le déterminant et le nom qu’il détermine, entre l’adjectif qualificatif et le nom qu’il qualifie.</t>
  </si>
  <si>
    <t>Écrire en respectant les correspondances entre les lettres et sons et les règles relatives à la valeur des lettres</t>
  </si>
  <si>
    <t>Dans les productions dictées et autonomes 
- respecter les correspondances entre lettres et sons,
- en particulier, respecter les règles relatives à la valeur des lettres en fonction des voyelles placées à proximité (c/ç, c/qu, g/gu/ge, s/ss),</t>
  </si>
  <si>
    <t>Orthographier correctement des formes conjuguées, respecter l'accord entre le sujet et le verbe, ainsi que les accords en genre et en nombre dans le groupe nominal</t>
  </si>
  <si>
    <t>- marquer l’accord entre le sujet et le verbe dans les phrases où l’ordre sujet-verbe est respecté,
- dans le groupe nominal simple, marquer l’accord de l’adjectif qualificatif avec le nom qu’il qualifie,
- orthographier sans erreur les formes conjuguées apprises.</t>
  </si>
  <si>
    <t>Connaissances et capacités attendues pour l'obtention du socle commun « Palier 1 »</t>
  </si>
  <si>
    <t>Connaissances et compétences 
fin de CE1 
(programmes de 2008)</t>
  </si>
  <si>
    <t>Position</t>
  </si>
  <si>
    <t>Elève</t>
  </si>
  <si>
    <t>Écrire, nommer, comparer, ranger les nombres entiers naturels inférieurs à 1000</t>
  </si>
  <si>
    <t xml:space="preserve">Connaître (savoir écrire et nommer) les nombres entiers naturels inférieurs à 1000
Repérer et placer ces nombres sur une droite graduée, les comparer, les ranger, les encadrer
Écrire ou dire des suites de nombres d'usage courant
Connaître des doubles et moitiés de nombres d'usage courant
</t>
  </si>
  <si>
    <t xml:space="preserve">Résoudre des problèmes de dénombrement
</t>
  </si>
  <si>
    <t>Résoudre des problèmes de dénombrement avec des nombres inférieurs à 40</t>
  </si>
  <si>
    <t>Calculer : addition, soustraction, multiplication</t>
  </si>
  <si>
    <t>Connaître et utiliser les techniques opératoires de l'addition et de la soustraction sur les nombres inférieurs à 1000. Connaître une technique opératoire de la multiplication et l'utiliser pour effectuer une multiplication par un nombre à un chiffre.</t>
  </si>
  <si>
    <t>Calculer mentalement en utilisant des additions, des soustractions et des multiplications simples</t>
  </si>
  <si>
    <t>Connaître et utiliser les procédures de calcul mental pour calculer des sommes, des différences et des produits</t>
  </si>
  <si>
    <t xml:space="preserve">Résoudre des problèmes relevant de l'addition, de la soustraction et de la multiplication </t>
  </si>
  <si>
    <t>Résoudre des problèmes relevant de l'addition, de la soustraction et de la multiplication. Résoudre des problèmes simple de partage ou de groupement.</t>
  </si>
  <si>
    <t>Grandeurs
et mesures</t>
  </si>
  <si>
    <t xml:space="preserve">Situer un objet par rapport à soi ou à un autre objet, donner sa position et décrire son déplacement
</t>
  </si>
  <si>
    <t>Reconnaître, nommer et décrire les figures planes et les solides usuels</t>
  </si>
  <si>
    <t>Utiliser la règle et l'équerre pour tracer avec soin et précision un carré, un rectangle, un triangle rectangle</t>
  </si>
  <si>
    <t>Connaître et utiliser un vocabulaire géométrique élémentaire approprié</t>
  </si>
  <si>
    <t xml:space="preserve">Décrire, reproduire, tracer un carré, un rectangle, un triangle rectangle
Reconnaître, décrire, nommer quelques solides droits : cube, pavé
</t>
  </si>
  <si>
    <t>Utiliser des instruments pour réaliser des tracés : règle, équerre ou gabarit de l'angle droit</t>
  </si>
  <si>
    <t>Situer un objet et utiliser le vocabulaire permettant de définir des positions (devant, derrière)</t>
  </si>
  <si>
    <t>Reproduire des figures géométriques simples à l'aide d'instruments ou de techniques (règles)</t>
  </si>
  <si>
    <t>Utiliser les unités usuelles de mesure ; estimer une mesure</t>
  </si>
  <si>
    <t>Utiliser un calendrier pour comparer des durées. Connaître les relations entre h et mn, m et cm, km et m, kg et g, euro et centime d'euro</t>
  </si>
  <si>
    <t>Être précis et soigneux dans les tracés, les mesures et les calculs</t>
  </si>
  <si>
    <t>Mesurer des segments et des distances</t>
  </si>
  <si>
    <t>Résoudre des problèmes de longueur et de masse</t>
  </si>
  <si>
    <t>Résoudre des problèmes de la vie courante d'un élève</t>
  </si>
  <si>
    <t xml:space="preserve">Utiliser un tableau, un graphique
</t>
  </si>
  <si>
    <t>Pour choisir un élève, cliquer dans la case ci-contre,
puis sur la flèche et sélectionner son nom.</t>
  </si>
  <si>
    <t>Nbre items
échoués</t>
  </si>
  <si>
    <t>Nbre items
réussis</t>
  </si>
  <si>
    <t xml:space="preserve">Seuil d'alerte
de difficulté </t>
  </si>
  <si>
    <t>Difficulté /seuil
par champ</t>
  </si>
  <si>
    <t>La mention "Difficulté"</t>
  </si>
  <si>
    <t>Les calculs proposés par ce fichier sont destinés à aider les équipes pédagogiques dans leur action vis-à-vis de la difficulté scolaire.
En cas d'absences réitérées d'un élève, les indications sur la "difficulté" et la "grande difficulté" doivent être considérées avec prudence. 
L'avis du conseil des maîtres reste déterminant pour toute décision, ce fichier de calculs n'apportant qu'une aide à la décision.</t>
  </si>
  <si>
    <t>E27</t>
  </si>
  <si>
    <t>EL34</t>
  </si>
  <si>
    <t>EL35</t>
  </si>
  <si>
    <t>EL36</t>
  </si>
  <si>
    <t>EL37</t>
  </si>
  <si>
    <t>G
19</t>
  </si>
  <si>
    <t>G
20</t>
  </si>
  <si>
    <t>E
27</t>
  </si>
  <si>
    <t>EL
34</t>
  </si>
  <si>
    <t>EL
35</t>
  </si>
  <si>
    <t>EL
36</t>
  </si>
  <si>
    <t>EL
37</t>
  </si>
  <si>
    <t>N1</t>
  </si>
  <si>
    <t>N2</t>
  </si>
  <si>
    <t>N3</t>
  </si>
  <si>
    <t>N4</t>
  </si>
  <si>
    <t>N5</t>
  </si>
  <si>
    <t>N6</t>
  </si>
  <si>
    <t>N7</t>
  </si>
  <si>
    <t>N8</t>
  </si>
  <si>
    <t>N9</t>
  </si>
  <si>
    <t>N10</t>
  </si>
  <si>
    <t>N11</t>
  </si>
  <si>
    <t>N12</t>
  </si>
  <si>
    <t>N13</t>
  </si>
  <si>
    <t>N14</t>
  </si>
  <si>
    <t>N15</t>
  </si>
  <si>
    <t>N16</t>
  </si>
  <si>
    <t>G19</t>
  </si>
  <si>
    <t>G20</t>
  </si>
  <si>
    <t>M23</t>
  </si>
  <si>
    <t>M24</t>
  </si>
  <si>
    <t>D25</t>
  </si>
  <si>
    <t>D26</t>
  </si>
  <si>
    <t>SCORE TOTAL GEOMETRIE /4</t>
  </si>
  <si>
    <r>
      <rPr>
        <b/>
        <sz val="14"/>
        <color indexed="9"/>
        <rFont val="Arial"/>
        <family val="2"/>
      </rPr>
      <t>Évaluations départementales IA 13 - Module de gestion des évaluations fin-CP</t>
    </r>
    <r>
      <rPr>
        <b/>
        <sz val="18"/>
        <color indexed="43"/>
        <rFont val="Arial"/>
        <family val="2"/>
      </rPr>
      <t xml:space="preserve">
</t>
    </r>
    <r>
      <rPr>
        <b/>
        <sz val="18"/>
        <color indexed="47"/>
        <rFont val="Arial"/>
        <family val="2"/>
      </rPr>
      <t>Evaluation de Français - Résultats de la classe</t>
    </r>
  </si>
  <si>
    <r>
      <rPr>
        <b/>
        <sz val="14"/>
        <color indexed="9"/>
        <rFont val="Arial"/>
        <family val="2"/>
      </rPr>
      <t>Évaluations départementales IA 13 - Module de gestion des évaluations fin-CP</t>
    </r>
    <r>
      <rPr>
        <b/>
        <sz val="18"/>
        <color indexed="43"/>
        <rFont val="Arial"/>
        <family val="2"/>
      </rPr>
      <t xml:space="preserve">
</t>
    </r>
    <r>
      <rPr>
        <b/>
        <sz val="18"/>
        <color indexed="47"/>
        <rFont val="Arial"/>
        <family val="2"/>
      </rPr>
      <t>Evaluation de Mathématiques - Résultats de la classe</t>
    </r>
  </si>
  <si>
    <r>
      <rPr>
        <b/>
        <sz val="14"/>
        <color indexed="8"/>
        <rFont val="Arial"/>
        <family val="2"/>
      </rPr>
      <t>Évaluations départementales IA 13 - Module de gestion des évaluations fin-CP</t>
    </r>
    <r>
      <rPr>
        <b/>
        <sz val="14"/>
        <color indexed="9"/>
        <rFont val="Arial"/>
        <family val="2"/>
      </rPr>
      <t xml:space="preserve">
</t>
    </r>
    <r>
      <rPr>
        <b/>
        <sz val="18"/>
        <color indexed="8"/>
        <rFont val="Arial"/>
        <family val="2"/>
      </rPr>
      <t>Profil de l'élève</t>
    </r>
  </si>
  <si>
    <t>Français
fin-CP</t>
  </si>
  <si>
    <t xml:space="preserve">
Maths
fin-CP</t>
  </si>
  <si>
    <t>Évaluation fin-CP de français - Bilan de l'élève</t>
  </si>
  <si>
    <t>Évaluation fin-CP de mathématiques - Bilan de l'élève</t>
  </si>
  <si>
    <t>Connaissances et compétences fin de CP
(progression de 2008)</t>
  </si>
  <si>
    <t>L
22</t>
  </si>
  <si>
    <t>L
23</t>
  </si>
  <si>
    <t>L
24</t>
  </si>
  <si>
    <t>L
25</t>
  </si>
  <si>
    <t>L
26</t>
  </si>
  <si>
    <t>E
28</t>
  </si>
  <si>
    <t>E
29</t>
  </si>
  <si>
    <t>E
30</t>
  </si>
  <si>
    <t>E
31</t>
  </si>
  <si>
    <t>E
32</t>
  </si>
  <si>
    <t>E
33</t>
  </si>
  <si>
    <t>EL
38</t>
  </si>
  <si>
    <t>EL
39</t>
  </si>
  <si>
    <t>EL
40</t>
  </si>
  <si>
    <t>EL
41</t>
  </si>
  <si>
    <t>EL
42</t>
  </si>
  <si>
    <t>EL
43</t>
  </si>
  <si>
    <t>EL
44</t>
  </si>
  <si>
    <t>EL
45</t>
  </si>
  <si>
    <t>EL
46</t>
  </si>
  <si>
    <t>EL
47</t>
  </si>
  <si>
    <t>EL
48</t>
  </si>
  <si>
    <t>EL
49</t>
  </si>
  <si>
    <t>EL
50</t>
  </si>
  <si>
    <t>EL
51</t>
  </si>
  <si>
    <t>N
17</t>
  </si>
  <si>
    <t>N
18</t>
  </si>
  <si>
    <t>G
21</t>
  </si>
  <si>
    <t>G
22</t>
  </si>
  <si>
    <t>D
29</t>
  </si>
  <si>
    <t>D
30</t>
  </si>
  <si>
    <t>OGD</t>
  </si>
  <si>
    <t>SCORE TOTAL ORGANISATION ET GESTION DES DONNEES /2</t>
  </si>
  <si>
    <t>Connaître (savoir écrire et nommer) les nombres entiers naturels inférieurs à 100
Produire et reconnaître les décompositions additives des nombres inférieurs à 20
Comparer, ranger, encadrer ces nombres.
Écrire une suite de nombres dans l'ordre croissant ou décroissant
Connaître les doubles et les moitiés des nombres inférieurs à 20</t>
  </si>
  <si>
    <t xml:space="preserve">Calculer en ligne des sommes, des différences, des opérations à trous
Connaître et utiliser les techniques opératoires de l'addition et commencer à utiliser celles de la soustraction (sur les nombres inférieurs à 100)
</t>
  </si>
  <si>
    <t>N17</t>
  </si>
  <si>
    <t>N18</t>
  </si>
  <si>
    <t xml:space="preserve">Connaître la table de multiplication par 2.
Calculer mentalement des sommes et des différences sur des nombres inférieurs à 10
</t>
  </si>
  <si>
    <t xml:space="preserve">Résoudre des problèmes relevant de l'addition ou de la soustraction
</t>
  </si>
  <si>
    <t>SCORE TOTAL NOMBRES ET CALCUL /18</t>
  </si>
  <si>
    <t>Reconnaître un rectangle et un carré
Reconnaître et nommer le cube et le pavé droit</t>
  </si>
  <si>
    <t>G21</t>
  </si>
  <si>
    <t>G22</t>
  </si>
  <si>
    <t>M25</t>
  </si>
  <si>
    <t>M26</t>
  </si>
  <si>
    <t>M27</t>
  </si>
  <si>
    <t>M28</t>
  </si>
  <si>
    <t>SCORE TOTAL GRANDEURS ET MESURES /6</t>
  </si>
  <si>
    <t>SCORE GLOBAL /30</t>
  </si>
  <si>
    <t>Repérer des événements dans la journée
Comparer et classer des objets selon leurs longueurs, leur masse.
Connaître et utiliser l'euro</t>
  </si>
  <si>
    <t>Utiliser la règle pour tracer un segment de 10 cm</t>
  </si>
  <si>
    <t>Compléter un tableau dans des situations concrètes simples</t>
  </si>
  <si>
    <t>SCORE TOTAL LIRE /26</t>
  </si>
  <si>
    <t>SCORE TOTAL ECRIRE /7</t>
  </si>
  <si>
    <t>SCORE TOTAL ETUDE DE LA LANGUE /18</t>
  </si>
  <si>
    <r>
      <t xml:space="preserve">Modification du nom du fichier
</t>
    </r>
    <r>
      <rPr>
        <sz val="12"/>
        <rFont val="Arial"/>
        <family val="2"/>
      </rPr>
      <t xml:space="preserve">1°) Avant tout, modifiez le nom du fichier par la commande "enregistrer sous" du menu "fichier". Il faut remplacer le mot "ECOLE" par le nom de votre école et le mot "CLASSE" par le nom de la classe concernée (exemple: CPB ou CP_Mme_DUPONT). </t>
    </r>
    <r>
      <rPr>
        <u val="single"/>
        <sz val="12"/>
        <rFont val="Arial"/>
        <family val="2"/>
      </rPr>
      <t>A l'inverse des évaluations nationales, il faut utiliser un fichier distinct par classe</t>
    </r>
    <r>
      <rPr>
        <sz val="12"/>
        <rFont val="Arial"/>
        <family val="2"/>
      </rPr>
      <t xml:space="preserve">. Il est donc inutile de chercher à rassembler tous les élèves de l'école sur le même fichier.
2°) Ne pas modifier le début du nom du fichier, cela facilitera le traitement des remontées pour l'IEN.
</t>
    </r>
  </si>
  <si>
    <t xml:space="preserve">- Connaître le nom des lettres et l’ordre alphabétique. 
- Distinguer entre la lettre et le son qu’elle transcrit ; connaître
les correspondances entre les lettres et les sons dans les graphies simples (ex.  f ; o) et complexes (ex. ph ; au, eau). 
- Savoir qu’une syllabe est composée d’une ou plusieurs  graphies, qu’un mot est composé d’une ou plusieurs syllabes ; être capable de repérer ces éléments (graphies, syllabes)
dans un mot. 
- Connaître les correspondances entre minuscules et majuscules cursives.
 Lire aisément les mots étudiés. 
Déchiffrer des mots réguliers inconnus. 
 Lire aisément les mots les plus fréquemment rencontrés
dits mots-outils). 
- Lire à haute voix un texte court dont les mots ont été étudiés, en articulant correctement et en respectant la ponctuation. </t>
  </si>
  <si>
    <t>- Écouter lire des œuvres intégrales, notamment de littérature de jeunesse.
- Connaître et utiliser le vocabulaire spécifique de la lecture d’un texte : le livre, la couverture, la page, la ligne ; l’auteur, le titre ; le texte, la phrase, le mot ; le début, la fin, le personnage, l’histoire.</t>
  </si>
  <si>
    <t>L22</t>
  </si>
  <si>
    <t>L23</t>
  </si>
  <si>
    <t>L24</t>
  </si>
  <si>
    <t>L25</t>
  </si>
  <si>
    <t>L26</t>
  </si>
  <si>
    <t xml:space="preserve">Reformuler une consigne
- Dire de qui ou de quoi parle le texte lu ; trouver dans le texte ou son illustration la réponse à des questions concernant le
texte lu ; reformuler son sens. 
</t>
  </si>
  <si>
    <t>Lire silencieusement un texte en déchiffrant les mots inconnus et manifester sa compréhension dans un résumé, une reformulation, des réponses à des questions.</t>
  </si>
  <si>
    <t xml:space="preserve">Lire silencieusement un texte en déchiffrant les mots inconnus et manifester sa compréhension dans un résumé, une reformulation, des réponses à des questions.
</t>
  </si>
  <si>
    <t xml:space="preserve">- Déchiffrer des mots réguliers inconnus. 
- Manifester sa compréhension d’un récit ou d’un texte documentaire lu par un tiers en répondant à des questions 
le concernant : reformuler le contenu d’un paragraphe ou d’un texte, identifier les personnages principaux d’un récit. 
- Raconter une histoire déjà entendue en s’appuyant sur des illustrations.
</t>
  </si>
  <si>
    <t>- Copier un texte très court dans une écriture cursive lisible, sur des lignes, non lettre à lettre mais mot par mot (en prenant appui sur les syllabes qui le composent), en respectant les liaisons entre les lettres, les accents, les espaces entre les mots, les signes de ponctuation, les majuscules.</t>
  </si>
  <si>
    <t>-  Écrire sans erreur, sous la dictée des mots et de courtes phrases dont les graphies ont été étudiées.
- Comparer sa production écrite à un modèle et rectifier ses erreurs. 
- Produire un travail écrit soigné ; maîtriser son attitude et son geste pour écrire avec aisance.</t>
  </si>
  <si>
    <t>E28</t>
  </si>
  <si>
    <t>E29</t>
  </si>
  <si>
    <t>E30</t>
  </si>
  <si>
    <t>E31</t>
  </si>
  <si>
    <t>E32</t>
  </si>
  <si>
    <t>E33</t>
  </si>
  <si>
    <t>Écrire de manière autonome un texte de cinq à dix lignes</t>
  </si>
  <si>
    <t>Concevoir et écrire de manière autonome une phrase simple et cohérente, puis plusieurs, puis un texte narratif ou explicatif de 5 à 10 lignes</t>
  </si>
  <si>
    <t xml:space="preserve">- Concevoir et écrire collectivement avec l’aide du maître une phrase simple cohérente, puis plusieurs.  </t>
  </si>
  <si>
    <t>- Utiliser des mots précis pour s’exprimer.</t>
  </si>
  <si>
    <t>- Trouver un mot de sens opposé pour un adjectif qualificatif ou un verbe d’action.</t>
  </si>
  <si>
    <t xml:space="preserve">- Commencer à classer les noms par catégories sémantiques plus étroites et se référant au monde concret (ex. : noms
de fruits). 
-Trouver un ou des noms appartenant à une catégorie donnée (ex. un nom d’arbre, un nom de commerçant).  </t>
  </si>
  <si>
    <t xml:space="preserve">La phrase : 
- identifier les phrases d’un texte en s’appuyant sur la ponctuation (point et majuscule).
Les classes de mots :  
- reconnaître les noms et les verbes et les distinguer des autres mots ;  
- approche du pronom : savoir utiliser oralement les pronoms personnels sujets. </t>
  </si>
  <si>
    <t>EL38</t>
  </si>
  <si>
    <t>EL39</t>
  </si>
  <si>
    <t>EL40</t>
  </si>
  <si>
    <t>EL41</t>
  </si>
  <si>
    <t>EL42</t>
  </si>
  <si>
    <t>EL43</t>
  </si>
  <si>
    <t xml:space="preserve">Les genres et nombres :  
- repérer et justifier des marques du genre et du nombre :  le [s] du pluriel des noms, le [e] du féminin de l’adjectif, 
les terminaisons [ -nt] des verbes du 1er groupe au présent de l’indicatif. </t>
  </si>
  <si>
    <t>EL44</t>
  </si>
  <si>
    <t>EL45</t>
  </si>
  <si>
    <t>EL46</t>
  </si>
  <si>
    <t>EL47</t>
  </si>
  <si>
    <t>EL48</t>
  </si>
  <si>
    <t>EL49</t>
  </si>
  <si>
    <t>EL50</t>
  </si>
  <si>
    <t>EL51</t>
  </si>
  <si>
    <t>Écrire sans erreur des mots mémorisés</t>
  </si>
  <si>
    <t>- orthographier sans erreur les mots invariables les plus fréquemment rencontrés ainsi que les mots-outils appris au CP,</t>
  </si>
  <si>
    <t xml:space="preserve">- Écrire sans erreur des mots appris.
</t>
  </si>
  <si>
    <t xml:space="preserve">- Commencer à utiliser de manière autonome les marques  du genre et du nombre (pluriel du nom, féminin de l’adjectif, terminaison  -nt des verbes du 1er groupe). 
- Commencer à utiliser correctement la majuscule (noms propres de personne).  </t>
  </si>
  <si>
    <t xml:space="preserve">- Écrire sans erreur de manière autonome des mots simples en respectant les correspondances entre lettres et sons. 
- Recopier sans erreur un texte court (5 lignes). </t>
  </si>
  <si>
    <t>La mention "Difficulté" indique que l'élève a un taux de réussite inférieur au seuil d'alerte. Cette indication est soit générale (sur l'ensemble des items) soit partielle (sur un champ particulier).
Bien entendu, lorsque le nombre d'items d'un champ est faible (par exemple en mathématique en ODG) l'indication "en difficulté" n'a pas beaucoup de sens.
Le seuil d'alerte est fixé à 60 % par défaut. Il peut être modifié en fonction des besoins rencontrés.</t>
  </si>
  <si>
    <t/>
  </si>
  <si>
    <r>
      <t xml:space="preserve">Yves NOTIN </t>
    </r>
    <r>
      <rPr>
        <sz val="12"/>
        <rFont val="Arial"/>
        <family val="2"/>
      </rPr>
      <t>ERIP</t>
    </r>
    <r>
      <rPr>
        <sz val="14"/>
        <rFont val="Arial"/>
        <family val="2"/>
      </rPr>
      <t xml:space="preserve"> </t>
    </r>
    <r>
      <rPr>
        <sz val="12"/>
        <rFont val="Arial"/>
        <family val="2"/>
      </rPr>
      <t>Mission TICE 1D et Martigues</t>
    </r>
  </si>
  <si>
    <t xml:space="preserve">La mention "décalage avec la classe" </t>
  </si>
  <si>
    <t>Alerte décalage classe FRA</t>
  </si>
  <si>
    <t>Alerte décalage classe MAT</t>
  </si>
  <si>
    <t>Items calcul décalage classe</t>
  </si>
  <si>
    <t>Décalage classe sur tous les champs</t>
  </si>
  <si>
    <t>M
23</t>
  </si>
  <si>
    <r>
      <t>M
24</t>
    </r>
  </si>
  <si>
    <r>
      <t>M
25</t>
    </r>
  </si>
  <si>
    <r>
      <t>M
26</t>
    </r>
  </si>
  <si>
    <r>
      <t>M
27</t>
    </r>
  </si>
  <si>
    <r>
      <t>M
28</t>
    </r>
  </si>
  <si>
    <r>
      <t xml:space="preserve">Dominique TRUANT </t>
    </r>
    <r>
      <rPr>
        <sz val="12"/>
        <rFont val="Arial"/>
        <family val="2"/>
      </rPr>
      <t>IEN Gardanne</t>
    </r>
  </si>
  <si>
    <r>
      <t xml:space="preserve">Nicole MOURRE </t>
    </r>
    <r>
      <rPr>
        <sz val="12"/>
        <rFont val="Arial"/>
        <family val="2"/>
      </rPr>
      <t>CPC</t>
    </r>
  </si>
  <si>
    <r>
      <t xml:space="preserve">Saisie des résultats
Sur la page 'Français mi-CP'
</t>
    </r>
    <r>
      <rPr>
        <sz val="12"/>
        <rFont val="Arial"/>
        <family val="2"/>
      </rPr>
      <t xml:space="preserve">1°) Indiquez le nom de l'école, son numéro RNE (en respectant la forme indiquée), le nom de l'enseignant et la classe concernée. </t>
    </r>
    <r>
      <rPr>
        <u val="single"/>
        <sz val="12"/>
        <rFont val="Arial"/>
        <family val="2"/>
      </rPr>
      <t>Cette saisie est nécessaire pour que le fichier soit repéré dans la compilation de circonscription.</t>
    </r>
    <r>
      <rPr>
        <sz val="12"/>
        <rFont val="Arial"/>
        <family val="2"/>
      </rPr>
      <t xml:space="preserve">
2°) Indiquez le nom et le prénom de chaque élève. Toutes ces informations ne seront saisies qu'une seule fois, elle seront automatiquement répercutées sur les pages suivantes.
3°) Le codage est le suivant : 
- tapez 1 si l'item est réussi
- tapez 0 si l'item est échoué
- tapez A en cas d'absence qui n'a pas pu être rattrapée. 
Veillez à ne laisser aucune case vide. </t>
    </r>
    <r>
      <rPr>
        <b/>
        <u val="single"/>
        <sz val="12"/>
        <color indexed="10"/>
        <rFont val="Arial"/>
        <family val="2"/>
      </rPr>
      <t xml:space="preserve"> Les élèves entièrement absents lors des évaluations, ne doivent pas être inscrit dans la liste des élèves.</t>
    </r>
    <r>
      <rPr>
        <sz val="12"/>
        <rFont val="Arial"/>
        <family val="2"/>
      </rPr>
      <t xml:space="preserve">
</t>
    </r>
    <r>
      <rPr>
        <b/>
        <sz val="12"/>
        <rFont val="Arial"/>
        <family val="2"/>
      </rPr>
      <t>Avertissement</t>
    </r>
    <r>
      <rPr>
        <sz val="12"/>
        <rFont val="Arial"/>
        <family val="2"/>
      </rPr>
      <t xml:space="preserve">
En dehors des cases qui correspondent à la saisie, les cellules ne peuvent être modifiées afin d'éviter toute erreur. </t>
    </r>
    <r>
      <rPr>
        <u val="single"/>
        <sz val="12"/>
        <rFont val="Arial"/>
        <family val="2"/>
      </rPr>
      <t>Il est nécessaire de respecter cette contrainte et de ne pas ôter la protection des feuilles pour apporter une quelconque modification de structure au fichier qui sera renvoyé</t>
    </r>
    <r>
      <rPr>
        <sz val="12"/>
        <rFont val="Arial"/>
        <family val="2"/>
      </rPr>
      <t>. Ne supprimer ni ligne, ni colonne. Si vous désirez apporter des modifications à ce fichier, il est nécessaire d'en faire une copie au préalable.</t>
    </r>
  </si>
  <si>
    <t>Nombre d'élèves en difficulté FRA</t>
  </si>
  <si>
    <t>Nombre d'élèves en décalage avec la classe FRA</t>
  </si>
  <si>
    <t xml:space="preserve">Absences </t>
  </si>
  <si>
    <t>Réussites</t>
  </si>
  <si>
    <t>Echecs</t>
  </si>
  <si>
    <t>Calculs 1/3</t>
  </si>
  <si>
    <t>Nombre d'élèves en décalage avec la classe MAT</t>
  </si>
  <si>
    <t>Nombre d'élèves en difficulté MAT</t>
  </si>
  <si>
    <t>La mention "décalage avec la classe" indique que l'élève a réussi moins de 2/3 des items réussis à 80% par le groupe classe. Elle souligne une situation de rupture qui doit être étudiée avec attention. Cette mention provient toujours d'un calcul effectué sur l'ensemble des items de français ou de mathématiques et n'est qu'indicative.</t>
  </si>
  <si>
    <r>
      <rPr>
        <b/>
        <sz val="12"/>
        <rFont val="Arial"/>
        <family val="2"/>
      </rPr>
      <t>Mise en page</t>
    </r>
    <r>
      <rPr>
        <sz val="12"/>
        <rFont val="Arial"/>
        <family val="2"/>
      </rPr>
      <t xml:space="preserve">
Les pages "Bilan élève", qui sont destinées à être imprimées, peuvent présenter des différences de mise en page insatisfaisantes (selon la configuration du tableur utilisé). C'est pour cette raison que les cellules de ces pages ne sont pas protégées, ce qui permet de réaliser les ajustements nécessaires, mais rend également possible des modifications involontaires.</t>
    </r>
  </si>
  <si>
    <t>Français</t>
  </si>
  <si>
    <t>0 à &lt;10%</t>
  </si>
  <si>
    <t>10 à &lt;20%</t>
  </si>
  <si>
    <t>20 à &lt;30%</t>
  </si>
  <si>
    <t>30 à &lt;40%</t>
  </si>
  <si>
    <t>40 à &lt;50%</t>
  </si>
  <si>
    <t>50 à &lt;60%</t>
  </si>
  <si>
    <t>60 à &lt;70%</t>
  </si>
  <si>
    <t>70 à &lt;80%</t>
  </si>
  <si>
    <t>80 à &lt;90%</t>
  </si>
  <si>
    <t>90 à &lt;100%</t>
  </si>
  <si>
    <t>Total</t>
  </si>
  <si>
    <t>ABS</t>
  </si>
  <si>
    <t>Nombre d'élèves</t>
  </si>
  <si>
    <t>Mathématiques</t>
  </si>
  <si>
    <t>% de réussite global en Français</t>
  </si>
  <si>
    <t>% de réussite global en Maths</t>
  </si>
  <si>
    <r>
      <t xml:space="preserve">Évaluations départementales IA 13
</t>
    </r>
    <r>
      <rPr>
        <b/>
        <sz val="18"/>
        <color indexed="43"/>
        <rFont val="Arial"/>
        <family val="2"/>
      </rPr>
      <t>Module de gestion des évaluations fin-CP</t>
    </r>
    <r>
      <rPr>
        <b/>
        <sz val="18"/>
        <color indexed="13"/>
        <rFont val="Arial"/>
        <family val="2"/>
      </rPr>
      <t xml:space="preserve">
</t>
    </r>
    <r>
      <rPr>
        <b/>
        <sz val="14"/>
        <color indexed="13"/>
        <rFont val="Arial"/>
        <family val="2"/>
      </rPr>
      <t>Année scolaire 2015-2016</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</si>
</sst>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0%"/>
    <numFmt numFmtId="166" formatCode="0.0"/>
    <numFmt numFmtId="167" formatCode="#,##0.0"/>
    <numFmt numFmtId="168" formatCode="&quot;Vrai&quot;;&quot;Vrai&quot;;&quot;Faux&quot;"/>
    <numFmt numFmtId="169" formatCode="&quot;Actif&quot;;&quot;Actif&quot;;&quot;Inactif&quot;"/>
    <numFmt numFmtId="170" formatCode="[$€-2]\ #,##0.00_);[Red]\([$€-2]\ #,##0.00\)"/>
    <numFmt numFmtId="171" formatCode="00000"/>
  </numFmts>
  <fonts count="114">
    <font>
      <sz val="10"/>
      <name val="Arial"/>
      <family val="2"/>
    </font>
    <font>
      <b/>
      <sz val="18"/>
      <color indexed="9"/>
      <name val="Arial"/>
      <family val="2"/>
    </font>
    <font>
      <b/>
      <sz val="18"/>
      <color indexed="43"/>
      <name val="Arial"/>
      <family val="2"/>
    </font>
    <font>
      <sz val="8"/>
      <name val="Arial"/>
      <family val="2"/>
    </font>
    <font>
      <b/>
      <sz val="16"/>
      <name val="Arial"/>
      <family val="2"/>
    </font>
    <font>
      <b/>
      <sz val="12"/>
      <name val="Arial"/>
      <family val="2"/>
    </font>
    <font>
      <sz val="12"/>
      <name val="Arial"/>
      <family val="2"/>
    </font>
    <font>
      <b/>
      <sz val="14"/>
      <name val="Arial"/>
      <family val="2"/>
    </font>
    <font>
      <b/>
      <sz val="12"/>
      <color indexed="8"/>
      <name val="Arial"/>
      <family val="2"/>
    </font>
    <font>
      <b/>
      <sz val="14"/>
      <color indexed="62"/>
      <name val="Arial"/>
      <family val="2"/>
    </font>
    <font>
      <b/>
      <sz val="18"/>
      <name val="Arial"/>
      <family val="2"/>
    </font>
    <font>
      <b/>
      <sz val="16"/>
      <color indexed="48"/>
      <name val="Arial"/>
      <family val="2"/>
    </font>
    <font>
      <b/>
      <sz val="14"/>
      <color indexed="9"/>
      <name val="Arial"/>
      <family val="2"/>
    </font>
    <font>
      <b/>
      <sz val="10"/>
      <color indexed="47"/>
      <name val="Arial"/>
      <family val="2"/>
    </font>
    <font>
      <b/>
      <sz val="10"/>
      <color indexed="42"/>
      <name val="Arial"/>
      <family val="2"/>
    </font>
    <font>
      <b/>
      <sz val="10"/>
      <name val="Arial"/>
      <family val="2"/>
    </font>
    <font>
      <b/>
      <sz val="10"/>
      <color indexed="9"/>
      <name val="Arial"/>
      <family val="2"/>
    </font>
    <font>
      <b/>
      <sz val="10"/>
      <color indexed="8"/>
      <name val="Arial"/>
      <family val="2"/>
    </font>
    <font>
      <sz val="18"/>
      <name val="Arial"/>
      <family val="2"/>
    </font>
    <font>
      <b/>
      <sz val="12"/>
      <color indexed="17"/>
      <name val="Times New Roman"/>
      <family val="1"/>
    </font>
    <font>
      <b/>
      <sz val="12"/>
      <color indexed="10"/>
      <name val="Times New Roman"/>
      <family val="1"/>
    </font>
    <font>
      <b/>
      <sz val="12"/>
      <color indexed="8"/>
      <name val="Times New Roman"/>
      <family val="1"/>
    </font>
    <font>
      <b/>
      <sz val="11"/>
      <name val="Arial"/>
      <family val="2"/>
    </font>
    <font>
      <sz val="10"/>
      <color indexed="8"/>
      <name val="Arial"/>
      <family val="2"/>
    </font>
    <font>
      <sz val="10"/>
      <color indexed="22"/>
      <name val="Arial"/>
      <family val="2"/>
    </font>
    <font>
      <sz val="10"/>
      <color indexed="23"/>
      <name val="Arial"/>
      <family val="2"/>
    </font>
    <font>
      <b/>
      <sz val="14"/>
      <color indexed="8"/>
      <name val="Arial"/>
      <family val="2"/>
    </font>
    <font>
      <b/>
      <sz val="9"/>
      <name val="Arial"/>
      <family val="2"/>
    </font>
    <font>
      <sz val="10"/>
      <color indexed="18"/>
      <name val="Arial"/>
      <family val="2"/>
    </font>
    <font>
      <sz val="10"/>
      <color indexed="9"/>
      <name val="Arial"/>
      <family val="2"/>
    </font>
    <font>
      <b/>
      <sz val="9"/>
      <color indexed="8"/>
      <name val="Arial"/>
      <family val="2"/>
    </font>
    <font>
      <i/>
      <sz val="12"/>
      <name val="Arial"/>
      <family val="2"/>
    </font>
    <font>
      <b/>
      <sz val="10"/>
      <color indexed="55"/>
      <name val="Arial"/>
      <family val="2"/>
    </font>
    <font>
      <sz val="10"/>
      <color indexed="10"/>
      <name val="Arial"/>
      <family val="2"/>
    </font>
    <font>
      <sz val="14"/>
      <name val="Arial"/>
      <family val="2"/>
    </font>
    <font>
      <b/>
      <sz val="12"/>
      <color indexed="62"/>
      <name val="Arial"/>
      <family val="2"/>
    </font>
    <font>
      <b/>
      <sz val="8"/>
      <name val="Arial"/>
      <family val="2"/>
    </font>
    <font>
      <b/>
      <sz val="11"/>
      <color indexed="8"/>
      <name val="Arial"/>
      <family val="2"/>
    </font>
    <font>
      <b/>
      <sz val="11"/>
      <color indexed="9"/>
      <name val="Arial"/>
      <family val="2"/>
    </font>
    <font>
      <b/>
      <sz val="18"/>
      <color indexed="8"/>
      <name val="Arial"/>
      <family val="2"/>
    </font>
    <font>
      <sz val="9"/>
      <name val="Arial"/>
      <family val="2"/>
    </font>
    <font>
      <sz val="16"/>
      <name val="Arial"/>
      <family val="2"/>
    </font>
    <font>
      <sz val="7"/>
      <name val="Arial"/>
      <family val="2"/>
    </font>
    <font>
      <sz val="7"/>
      <color indexed="8"/>
      <name val="Arial"/>
      <family val="2"/>
    </font>
    <font>
      <sz val="7.5"/>
      <name val="Arial"/>
      <family val="2"/>
    </font>
    <font>
      <b/>
      <sz val="18"/>
      <color indexed="47"/>
      <name val="Arial"/>
      <family val="2"/>
    </font>
    <font>
      <b/>
      <sz val="8"/>
      <color indexed="9"/>
      <name val="Arial"/>
      <family val="2"/>
    </font>
    <font>
      <u val="single"/>
      <sz val="12"/>
      <name val="Arial"/>
      <family val="2"/>
    </font>
    <font>
      <b/>
      <sz val="7"/>
      <name val="Arial"/>
      <family val="2"/>
    </font>
    <font>
      <b/>
      <sz val="18"/>
      <color indexed="13"/>
      <name val="Arial"/>
      <family val="2"/>
    </font>
    <font>
      <b/>
      <u val="single"/>
      <sz val="12"/>
      <color indexed="10"/>
      <name val="Arial"/>
      <family val="2"/>
    </font>
    <font>
      <b/>
      <sz val="10"/>
      <color indexed="10"/>
      <name val="Arial"/>
      <family val="2"/>
    </font>
    <font>
      <b/>
      <sz val="10"/>
      <color indexed="62"/>
      <name val="Arial"/>
      <family val="2"/>
    </font>
    <font>
      <sz val="10"/>
      <color indexed="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63"/>
      <name val="Arial"/>
      <family val="2"/>
    </font>
    <font>
      <b/>
      <sz val="8"/>
      <color indexed="8"/>
      <name val="Arial"/>
      <family val="2"/>
    </font>
    <font>
      <sz val="10"/>
      <color indexed="44"/>
      <name val="Arial"/>
      <family val="2"/>
    </font>
    <font>
      <sz val="10"/>
      <color indexed="41"/>
      <name val="Arial"/>
      <family val="2"/>
    </font>
    <font>
      <sz val="9"/>
      <color indexed="63"/>
      <name val="Arial"/>
      <family val="2"/>
    </font>
    <font>
      <b/>
      <sz val="16"/>
      <color indexed="60"/>
      <name val="Arial"/>
      <family val="2"/>
    </font>
    <font>
      <sz val="9"/>
      <color indexed="8"/>
      <name val="Arial"/>
      <family val="2"/>
    </font>
    <font>
      <b/>
      <sz val="14"/>
      <color indexed="13"/>
      <name val="Arial"/>
      <family val="2"/>
    </font>
    <font>
      <b/>
      <sz val="18"/>
      <color indexed="10"/>
      <name val="Calibri"/>
      <family val="2"/>
    </font>
    <font>
      <sz val="12"/>
      <color indexed="8"/>
      <name val="Calibri"/>
      <family val="2"/>
    </font>
    <font>
      <b/>
      <sz val="18"/>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1"/>
      <name val="Arial"/>
      <family val="2"/>
    </font>
    <font>
      <sz val="10"/>
      <color theme="0"/>
      <name val="Arial"/>
      <family val="2"/>
    </font>
    <font>
      <sz val="10"/>
      <color theme="1" tint="0.15000000596046448"/>
      <name val="Arial"/>
      <family val="2"/>
    </font>
    <font>
      <sz val="10"/>
      <color theme="1" tint="0.24998000264167786"/>
      <name val="Arial"/>
      <family val="2"/>
    </font>
    <font>
      <b/>
      <sz val="8"/>
      <color theme="1"/>
      <name val="Arial"/>
      <family val="2"/>
    </font>
    <font>
      <b/>
      <sz val="10"/>
      <color theme="5" tint="-0.24997000396251678"/>
      <name val="Arial"/>
      <family val="2"/>
    </font>
    <font>
      <sz val="10"/>
      <color theme="0" tint="-0.3499799966812134"/>
      <name val="Arial"/>
      <family val="2"/>
    </font>
    <font>
      <sz val="10"/>
      <color theme="0" tint="-0.1499900072813034"/>
      <name val="Arial"/>
      <family val="2"/>
    </font>
    <font>
      <b/>
      <sz val="10"/>
      <color theme="4" tint="-0.24997000396251678"/>
      <name val="Arial"/>
      <family val="2"/>
    </font>
    <font>
      <b/>
      <sz val="16"/>
      <color rgb="FFC00000"/>
      <name val="Arial"/>
      <family val="2"/>
    </font>
    <font>
      <sz val="9"/>
      <color theme="1" tint="0.24998000264167786"/>
      <name val="Arial"/>
      <family val="2"/>
    </font>
    <font>
      <sz val="9"/>
      <color theme="1"/>
      <name val="Arial"/>
      <family val="2"/>
    </font>
    <font>
      <b/>
      <sz val="14"/>
      <color theme="0"/>
      <name val="Arial"/>
      <family val="2"/>
    </font>
    <font>
      <b/>
      <sz val="14"/>
      <color theme="1"/>
      <name val="Arial"/>
      <family val="2"/>
    </font>
    <font>
      <sz val="7"/>
      <color rgb="FF000000"/>
      <name val="Arial"/>
      <family val="2"/>
    </font>
  </fonts>
  <fills count="9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
      <patternFill patternType="solid">
        <fgColor theme="9" tint="0.7999799847602844"/>
        <bgColor indexed="64"/>
      </patternFill>
    </fill>
    <fill>
      <patternFill patternType="solid">
        <fgColor indexed="3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indexed="10"/>
        <bgColor indexed="64"/>
      </patternFill>
    </fill>
    <fill>
      <patternFill patternType="solid">
        <fgColor indexed="17"/>
        <bgColor indexed="64"/>
      </patternFill>
    </fill>
    <fill>
      <patternFill patternType="solid">
        <fgColor indexed="56"/>
        <bgColor indexed="64"/>
      </patternFill>
    </fill>
    <fill>
      <patternFill patternType="solid">
        <fgColor indexed="42"/>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6"/>
        <bgColor indexed="64"/>
      </patternFill>
    </fill>
    <fill>
      <patternFill patternType="solid">
        <fgColor rgb="FFC1FFC1"/>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indexed="47"/>
        <bgColor indexed="64"/>
      </patternFill>
    </fill>
    <fill>
      <patternFill patternType="solid">
        <fgColor indexed="26"/>
        <bgColor indexed="64"/>
      </patternFill>
    </fill>
    <fill>
      <patternFill patternType="solid">
        <fgColor indexed="20"/>
        <bgColor indexed="64"/>
      </patternFill>
    </fill>
    <fill>
      <patternFill patternType="solid">
        <fgColor rgb="FFCC6600"/>
        <bgColor indexed="64"/>
      </patternFill>
    </fill>
    <fill>
      <patternFill patternType="solid">
        <fgColor indexed="52"/>
        <bgColor indexed="64"/>
      </patternFill>
    </fill>
    <fill>
      <patternFill patternType="solid">
        <fgColor rgb="FF33CC33"/>
        <bgColor indexed="64"/>
      </patternFill>
    </fill>
    <fill>
      <patternFill patternType="solid">
        <fgColor theme="0" tint="-0.1499900072813034"/>
        <bgColor indexed="64"/>
      </patternFill>
    </fill>
    <fill>
      <patternFill patternType="solid">
        <fgColor rgb="FF669900"/>
        <bgColor indexed="64"/>
      </patternFill>
    </fill>
    <fill>
      <patternFill patternType="solid">
        <fgColor theme="5" tint="0.7999799847602844"/>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5" tint="-0.24997000396251678"/>
        <bgColor indexed="64"/>
      </patternFill>
    </fill>
    <fill>
      <patternFill patternType="solid">
        <fgColor theme="4" tint="0.7999799847602844"/>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theme="1" tint="0.34999001026153564"/>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indexed="8"/>
        <bgColor indexed="64"/>
      </patternFill>
    </fill>
    <fill>
      <patternFill patternType="solid">
        <fgColor theme="0" tint="-0.34997999668121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51"/>
      </top>
      <bottom style="thin">
        <color indexed="51"/>
      </bottom>
    </border>
    <border>
      <left>
        <color indexed="63"/>
      </left>
      <right>
        <color indexed="63"/>
      </right>
      <top style="thin">
        <color indexed="51"/>
      </top>
      <bottom>
        <color indexed="63"/>
      </bottom>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51"/>
      </left>
      <right style="thin">
        <color indexed="51"/>
      </right>
      <top style="thin">
        <color indexed="51"/>
      </top>
      <bottom style="thin">
        <color indexed="51"/>
      </botto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8"/>
      </right>
      <top style="thin">
        <color indexed="8"/>
      </top>
      <bottom style="thin">
        <color indexed="8"/>
      </bottom>
    </border>
    <border>
      <left>
        <color indexed="63"/>
      </left>
      <right style="thin"/>
      <top style="medium"/>
      <bottom style="thin"/>
    </border>
    <border>
      <left>
        <color indexed="63"/>
      </left>
      <right style="thin"/>
      <top style="thin"/>
      <bottom style="thin"/>
    </border>
    <border>
      <left style="thin">
        <color indexed="8"/>
      </left>
      <right style="medium"/>
      <top style="thin">
        <color indexed="8"/>
      </top>
      <bottom style="thin">
        <color indexed="8"/>
      </bottom>
    </border>
    <border>
      <left style="thin">
        <color indexed="51"/>
      </left>
      <right style="thin">
        <color indexed="51"/>
      </right>
      <top style="thin">
        <color indexed="51"/>
      </top>
      <bottom>
        <color indexed="63"/>
      </bottom>
    </border>
    <border>
      <left style="thin">
        <color indexed="51"/>
      </left>
      <right style="thin">
        <color indexed="51"/>
      </right>
      <top>
        <color indexed="63"/>
      </top>
      <bottom style="thin">
        <color indexed="51"/>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right style="thin"/>
      <top style="medium"/>
      <bottom style="thin"/>
    </border>
    <border>
      <left style="thin"/>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color indexed="63"/>
      </left>
      <right style="medium"/>
      <top style="thin">
        <color indexed="8"/>
      </top>
      <bottom style="thin">
        <color indexed="8"/>
      </bottom>
    </border>
    <border>
      <left style="medium"/>
      <right style="thin"/>
      <top style="thin"/>
      <bottom style="thin"/>
    </border>
    <border>
      <left>
        <color indexed="63"/>
      </left>
      <right style="thin"/>
      <top style="thin"/>
      <bottom style="medium"/>
    </border>
    <border>
      <left style="thin"/>
      <right style="medium"/>
      <top style="thin"/>
      <bottom style="medium"/>
    </border>
    <border>
      <left style="thin"/>
      <right style="medium"/>
      <top style="thin"/>
      <bottom>
        <color indexed="63"/>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color indexed="63"/>
      </left>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thin">
        <color indexed="8"/>
      </right>
      <top style="medium"/>
      <bottom>
        <color indexed="63"/>
      </bottom>
    </border>
    <border>
      <left style="medium"/>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medium"/>
      <bottom style="thin"/>
    </border>
    <border>
      <left style="thin"/>
      <right>
        <color indexed="63"/>
      </right>
      <top>
        <color indexed="63"/>
      </top>
      <bottom style="medium"/>
    </border>
    <border>
      <left>
        <color indexed="63"/>
      </left>
      <right style="medium"/>
      <top style="medium"/>
      <bottom style="thin">
        <color indexed="8"/>
      </bottom>
    </border>
    <border>
      <left>
        <color indexed="63"/>
      </left>
      <right>
        <color indexed="63"/>
      </right>
      <top style="medium"/>
      <bottom style="thin"/>
    </border>
    <border>
      <left style="thin"/>
      <right style="thin"/>
      <top>
        <color indexed="63"/>
      </top>
      <bottom>
        <color indexed="63"/>
      </bottom>
    </border>
    <border>
      <left style="thin"/>
      <right style="thin"/>
      <top>
        <color indexed="63"/>
      </top>
      <bottom style="thin"/>
    </border>
    <border>
      <left style="thin">
        <color indexed="51"/>
      </left>
      <right style="thin">
        <color indexed="51"/>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0" borderId="2" applyNumberFormat="0" applyFill="0" applyAlignment="0" applyProtection="0"/>
    <xf numFmtId="0" fontId="0" fillId="27" borderId="3" applyNumberFormat="0" applyFont="0" applyAlignment="0" applyProtection="0"/>
    <xf numFmtId="0" fontId="87" fillId="28" borderId="1" applyNumberFormat="0" applyAlignment="0" applyProtection="0"/>
    <xf numFmtId="164" fontId="0" fillId="0" borderId="0" applyFill="0" applyBorder="0" applyAlignment="0" applyProtection="0"/>
    <xf numFmtId="0" fontId="88"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9" fillId="30" borderId="0" applyNumberFormat="0" applyBorder="0" applyAlignment="0" applyProtection="0"/>
    <xf numFmtId="9" fontId="0" fillId="0" borderId="0" applyFill="0" applyBorder="0" applyAlignment="0" applyProtection="0"/>
    <xf numFmtId="0" fontId="90" fillId="31" borderId="0" applyNumberFormat="0" applyBorder="0" applyAlignment="0" applyProtection="0"/>
    <xf numFmtId="0" fontId="91" fillId="26" borderId="4"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2" borderId="9" applyNumberFormat="0" applyAlignment="0" applyProtection="0"/>
  </cellStyleXfs>
  <cellXfs count="430">
    <xf numFmtId="0" fontId="0" fillId="0" borderId="0" xfId="0" applyAlignment="1">
      <alignment/>
    </xf>
    <xf numFmtId="0" fontId="0" fillId="0" borderId="0" xfId="0" applyAlignment="1" applyProtection="1">
      <alignment/>
      <protection hidden="1"/>
    </xf>
    <xf numFmtId="1" fontId="15" fillId="0" borderId="10" xfId="0" applyNumberFormat="1" applyFont="1" applyBorder="1" applyAlignment="1" applyProtection="1">
      <alignment horizontal="center" vertical="center"/>
      <protection locked="0"/>
    </xf>
    <xf numFmtId="0" fontId="0" fillId="0" borderId="0" xfId="0" applyAlignment="1" applyProtection="1">
      <alignment/>
      <protection/>
    </xf>
    <xf numFmtId="0" fontId="0" fillId="0" borderId="0" xfId="0" applyAlignment="1" applyProtection="1">
      <alignment horizontal="right"/>
      <protection/>
    </xf>
    <xf numFmtId="0" fontId="34" fillId="0" borderId="0" xfId="0" applyFont="1" applyAlignment="1" applyProtection="1">
      <alignment/>
      <protection/>
    </xf>
    <xf numFmtId="0" fontId="6" fillId="0" borderId="0" xfId="0" applyFont="1" applyBorder="1" applyAlignment="1" applyProtection="1">
      <alignment horizontal="center" vertical="center"/>
      <protection/>
    </xf>
    <xf numFmtId="0" fontId="3" fillId="0" borderId="0" xfId="0" applyFont="1" applyAlignment="1" applyProtection="1">
      <alignment/>
      <protection/>
    </xf>
    <xf numFmtId="0" fontId="0" fillId="0" borderId="0" xfId="0" applyBorder="1" applyAlignment="1" applyProtection="1">
      <alignment/>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33" borderId="0" xfId="0"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0" xfId="0" applyFont="1" applyAlignment="1" applyProtection="1">
      <alignment/>
      <protection/>
    </xf>
    <xf numFmtId="0" fontId="16" fillId="0" borderId="0" xfId="0" applyFont="1" applyFill="1" applyBorder="1" applyAlignment="1" applyProtection="1">
      <alignment horizontal="left" vertical="center"/>
      <protection/>
    </xf>
    <xf numFmtId="0" fontId="16" fillId="34" borderId="10" xfId="0" applyFont="1" applyFill="1" applyBorder="1" applyAlignment="1" applyProtection="1">
      <alignment vertical="center" wrapText="1"/>
      <protection/>
    </xf>
    <xf numFmtId="0" fontId="18" fillId="35" borderId="10" xfId="0"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0" fillId="0" borderId="0" xfId="0" applyFill="1" applyAlignment="1" applyProtection="1">
      <alignment vertical="center"/>
      <protection/>
    </xf>
    <xf numFmtId="0" fontId="0" fillId="33" borderId="0" xfId="0" applyFill="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33" borderId="0" xfId="0" applyFill="1" applyAlignment="1" applyProtection="1">
      <alignment/>
      <protection/>
    </xf>
    <xf numFmtId="0" fontId="0" fillId="0" borderId="0" xfId="0" applyFont="1" applyAlignment="1" applyProtection="1">
      <alignment horizontal="right"/>
      <protection/>
    </xf>
    <xf numFmtId="0" fontId="0" fillId="36" borderId="0" xfId="0" applyFill="1" applyAlignment="1" applyProtection="1">
      <alignment vertical="center"/>
      <protection/>
    </xf>
    <xf numFmtId="0" fontId="0" fillId="37" borderId="11" xfId="0" applyFont="1" applyFill="1" applyBorder="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horizontal="left" vertical="top"/>
      <protection/>
    </xf>
    <xf numFmtId="0" fontId="0" fillId="35" borderId="11" xfId="0" applyFont="1" applyFill="1" applyBorder="1" applyAlignment="1" applyProtection="1">
      <alignment vertical="center"/>
      <protection/>
    </xf>
    <xf numFmtId="0" fontId="0" fillId="35" borderId="12" xfId="0" applyFont="1" applyFill="1" applyBorder="1" applyAlignment="1" applyProtection="1">
      <alignment vertical="center"/>
      <protection/>
    </xf>
    <xf numFmtId="0" fontId="16" fillId="34" borderId="13" xfId="0" applyFont="1" applyFill="1" applyBorder="1" applyAlignment="1" applyProtection="1">
      <alignment vertical="center" wrapText="1"/>
      <protection/>
    </xf>
    <xf numFmtId="0" fontId="18" fillId="35" borderId="13" xfId="0" applyFont="1" applyFill="1" applyBorder="1" applyAlignment="1" applyProtection="1">
      <alignment vertical="center"/>
      <protection/>
    </xf>
    <xf numFmtId="1" fontId="3" fillId="38" borderId="14" xfId="0" applyNumberFormat="1" applyFont="1" applyFill="1" applyBorder="1" applyAlignment="1" applyProtection="1">
      <alignment/>
      <protection hidden="1"/>
    </xf>
    <xf numFmtId="1" fontId="4" fillId="38" borderId="14" xfId="0" applyNumberFormat="1" applyFont="1" applyFill="1" applyBorder="1" applyAlignment="1" applyProtection="1">
      <alignment/>
      <protection hidden="1"/>
    </xf>
    <xf numFmtId="0" fontId="5" fillId="38" borderId="14" xfId="0" applyNumberFormat="1" applyFont="1" applyFill="1" applyBorder="1" applyAlignment="1" applyProtection="1" quotePrefix="1">
      <alignment vertical="top" wrapText="1"/>
      <protection hidden="1"/>
    </xf>
    <xf numFmtId="1" fontId="15" fillId="7" borderId="10" xfId="0" applyNumberFormat="1" applyFont="1" applyFill="1" applyBorder="1" applyAlignment="1" applyProtection="1">
      <alignment horizontal="center" vertical="center"/>
      <protection locked="0"/>
    </xf>
    <xf numFmtId="0" fontId="6" fillId="38" borderId="15" xfId="0" applyFont="1" applyFill="1" applyBorder="1" applyAlignment="1" applyProtection="1">
      <alignment vertical="top" wrapText="1"/>
      <protection hidden="1"/>
    </xf>
    <xf numFmtId="1" fontId="31" fillId="38" borderId="14" xfId="0" applyNumberFormat="1" applyFont="1" applyFill="1" applyBorder="1" applyAlignment="1" applyProtection="1">
      <alignment wrapText="1"/>
      <protection hidden="1"/>
    </xf>
    <xf numFmtId="1" fontId="34" fillId="38" borderId="14" xfId="0" applyNumberFormat="1" applyFont="1" applyFill="1" applyBorder="1" applyAlignment="1" applyProtection="1">
      <alignment/>
      <protection hidden="1"/>
    </xf>
    <xf numFmtId="1" fontId="34" fillId="38" borderId="15" xfId="0" applyNumberFormat="1" applyFont="1" applyFill="1" applyBorder="1" applyAlignment="1" applyProtection="1">
      <alignment/>
      <protection hidden="1"/>
    </xf>
    <xf numFmtId="0" fontId="0" fillId="0" borderId="11" xfId="0" applyFont="1" applyFill="1" applyBorder="1" applyAlignment="1" applyProtection="1">
      <alignment/>
      <protection/>
    </xf>
    <xf numFmtId="1" fontId="5" fillId="38" borderId="14" xfId="0" applyNumberFormat="1" applyFont="1" applyFill="1" applyBorder="1" applyAlignment="1" applyProtection="1">
      <alignment vertical="top" wrapText="1"/>
      <protection hidden="1"/>
    </xf>
    <xf numFmtId="0" fontId="0" fillId="0" borderId="0" xfId="0" applyFont="1" applyFill="1" applyBorder="1" applyAlignment="1" applyProtection="1">
      <alignment vertical="center"/>
      <protection/>
    </xf>
    <xf numFmtId="0" fontId="0" fillId="0" borderId="16" xfId="0" applyBorder="1" applyAlignment="1" applyProtection="1">
      <alignment/>
      <protection/>
    </xf>
    <xf numFmtId="0" fontId="0" fillId="35" borderId="16" xfId="0" applyFont="1" applyFill="1" applyBorder="1" applyAlignment="1" applyProtection="1">
      <alignment/>
      <protection/>
    </xf>
    <xf numFmtId="0" fontId="0" fillId="35" borderId="16"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0" xfId="0" applyAlignment="1" applyProtection="1">
      <alignment/>
      <protection/>
    </xf>
    <xf numFmtId="0" fontId="36" fillId="38" borderId="16" xfId="0" applyFont="1" applyFill="1" applyBorder="1" applyAlignment="1" applyProtection="1">
      <alignment horizontal="center" vertical="center" wrapText="1"/>
      <protection/>
    </xf>
    <xf numFmtId="0" fontId="27" fillId="38" borderId="16" xfId="0" applyFont="1" applyFill="1" applyBorder="1" applyAlignment="1" applyProtection="1">
      <alignment horizontal="center" vertical="center" wrapText="1"/>
      <protection/>
    </xf>
    <xf numFmtId="0" fontId="0" fillId="0" borderId="16" xfId="0" applyBorder="1" applyAlignment="1" applyProtection="1">
      <alignment/>
      <protection/>
    </xf>
    <xf numFmtId="1" fontId="42" fillId="0" borderId="16" xfId="0" applyNumberFormat="1" applyFont="1" applyFill="1" applyBorder="1" applyAlignment="1" applyProtection="1">
      <alignment horizontal="left" vertical="top" wrapText="1"/>
      <protection/>
    </xf>
    <xf numFmtId="0" fontId="27" fillId="0" borderId="16" xfId="0" applyFont="1" applyFill="1" applyBorder="1" applyAlignment="1" applyProtection="1">
      <alignment horizontal="center" vertical="center" wrapText="1"/>
      <protection/>
    </xf>
    <xf numFmtId="0" fontId="40" fillId="0" borderId="16" xfId="0" applyFont="1" applyFill="1" applyBorder="1" applyAlignment="1" applyProtection="1">
      <alignment vertical="center" wrapText="1"/>
      <protection/>
    </xf>
    <xf numFmtId="0" fontId="40" fillId="0" borderId="16" xfId="0" applyFont="1" applyFill="1" applyBorder="1" applyAlignment="1" applyProtection="1">
      <alignment horizontal="center" vertical="center" wrapText="1"/>
      <protection/>
    </xf>
    <xf numFmtId="49" fontId="42" fillId="0" borderId="16" xfId="0" applyNumberFormat="1" applyFont="1" applyBorder="1" applyAlignment="1" applyProtection="1">
      <alignment horizontal="left" vertical="top" wrapText="1"/>
      <protection/>
    </xf>
    <xf numFmtId="0" fontId="40" fillId="38" borderId="16" xfId="0" applyFont="1" applyFill="1" applyBorder="1" applyAlignment="1" applyProtection="1">
      <alignment vertical="center" wrapText="1"/>
      <protection/>
    </xf>
    <xf numFmtId="0" fontId="27" fillId="38" borderId="16" xfId="0" applyFont="1" applyFill="1" applyBorder="1" applyAlignment="1" applyProtection="1">
      <alignment horizontal="left" vertical="center" wrapText="1" indent="1"/>
      <protection/>
    </xf>
    <xf numFmtId="49" fontId="42" fillId="0" borderId="16" xfId="0" applyNumberFormat="1" applyFont="1" applyFill="1" applyBorder="1" applyAlignment="1" applyProtection="1">
      <alignment horizontal="left" vertical="top" wrapText="1"/>
      <protection/>
    </xf>
    <xf numFmtId="49" fontId="43" fillId="0" borderId="16" xfId="0" applyNumberFormat="1" applyFont="1" applyFill="1" applyBorder="1" applyAlignment="1" applyProtection="1">
      <alignment horizontal="left" vertical="top" wrapText="1"/>
      <protection/>
    </xf>
    <xf numFmtId="49" fontId="43" fillId="0" borderId="16" xfId="0" applyNumberFormat="1" applyFont="1" applyFill="1" applyBorder="1" applyAlignment="1" applyProtection="1">
      <alignment vertical="top" wrapText="1"/>
      <protection/>
    </xf>
    <xf numFmtId="49" fontId="42" fillId="0" borderId="16" xfId="0" applyNumberFormat="1" applyFont="1" applyBorder="1" applyAlignment="1" applyProtection="1">
      <alignment vertical="top" wrapText="1"/>
      <protection/>
    </xf>
    <xf numFmtId="1" fontId="43" fillId="0" borderId="16" xfId="0" applyNumberFormat="1" applyFont="1" applyFill="1" applyBorder="1" applyAlignment="1" applyProtection="1">
      <alignment horizontal="left" vertical="top" wrapText="1"/>
      <protection/>
    </xf>
    <xf numFmtId="0" fontId="42" fillId="0" borderId="16" xfId="0" applyFont="1" applyBorder="1" applyAlignment="1" applyProtection="1">
      <alignment vertical="top" wrapText="1"/>
      <protection/>
    </xf>
    <xf numFmtId="0" fontId="15" fillId="33" borderId="16" xfId="0" applyFont="1" applyFill="1" applyBorder="1" applyAlignment="1" applyProtection="1">
      <alignment horizontal="center" vertical="center" wrapText="1"/>
      <protection/>
    </xf>
    <xf numFmtId="0" fontId="0" fillId="33" borderId="16" xfId="0" applyFont="1" applyFill="1" applyBorder="1" applyAlignment="1" applyProtection="1">
      <alignment vertical="center" wrapText="1"/>
      <protection/>
    </xf>
    <xf numFmtId="0" fontId="15" fillId="33" borderId="16" xfId="0" applyFont="1" applyFill="1" applyBorder="1" applyAlignment="1" applyProtection="1">
      <alignment horizontal="left" vertical="center" wrapText="1" indent="1"/>
      <protection/>
    </xf>
    <xf numFmtId="0" fontId="5" fillId="39" borderId="16" xfId="0" applyFont="1" applyFill="1" applyBorder="1" applyAlignment="1" applyProtection="1">
      <alignment horizontal="left" vertical="center" indent="1"/>
      <protection locked="0"/>
    </xf>
    <xf numFmtId="0" fontId="5" fillId="0" borderId="16" xfId="0" applyFont="1" applyFill="1" applyBorder="1" applyAlignment="1" applyProtection="1">
      <alignment horizontal="left" vertical="center" indent="1"/>
      <protection locked="0"/>
    </xf>
    <xf numFmtId="1" fontId="42" fillId="0" borderId="16" xfId="0" applyNumberFormat="1" applyFont="1" applyFill="1" applyBorder="1" applyAlignment="1" applyProtection="1">
      <alignment horizontal="left" vertical="center" wrapText="1"/>
      <protection/>
    </xf>
    <xf numFmtId="1" fontId="42" fillId="0" borderId="16" xfId="0" applyNumberFormat="1" applyFont="1" applyFill="1" applyBorder="1" applyAlignment="1" applyProtection="1">
      <alignment vertical="top" wrapText="1"/>
      <protection/>
    </xf>
    <xf numFmtId="1" fontId="42" fillId="0" borderId="16" xfId="0" applyNumberFormat="1" applyFont="1" applyBorder="1" applyAlignment="1" applyProtection="1" quotePrefix="1">
      <alignment horizontal="left" vertical="center" wrapText="1"/>
      <protection/>
    </xf>
    <xf numFmtId="1" fontId="0" fillId="0" borderId="0" xfId="0" applyNumberFormat="1" applyFill="1" applyBorder="1" applyAlignment="1" applyProtection="1">
      <alignment vertical="center"/>
      <protection/>
    </xf>
    <xf numFmtId="1" fontId="30" fillId="0" borderId="0" xfId="0" applyNumberFormat="1" applyFont="1" applyFill="1" applyBorder="1" applyAlignment="1" applyProtection="1">
      <alignment horizontal="right" vertical="center" wrapText="1"/>
      <protection/>
    </xf>
    <xf numFmtId="0" fontId="27" fillId="0" borderId="0" xfId="0" applyFont="1" applyFill="1" applyBorder="1" applyAlignment="1" applyProtection="1">
      <alignment horizontal="center" vertical="center" wrapText="1"/>
      <protection/>
    </xf>
    <xf numFmtId="0" fontId="40" fillId="0" borderId="0" xfId="0" applyFont="1" applyFill="1" applyBorder="1" applyAlignment="1" applyProtection="1">
      <alignment vertical="center" wrapText="1"/>
      <protection/>
    </xf>
    <xf numFmtId="0" fontId="27" fillId="0" borderId="0" xfId="0" applyFont="1" applyFill="1" applyBorder="1" applyAlignment="1" applyProtection="1">
      <alignment horizontal="left" vertical="center" wrapText="1" indent="1"/>
      <protection/>
    </xf>
    <xf numFmtId="0" fontId="0" fillId="37" borderId="16" xfId="0" applyFont="1" applyFill="1" applyBorder="1" applyAlignment="1" applyProtection="1">
      <alignment vertical="center" wrapText="1"/>
      <protection/>
    </xf>
    <xf numFmtId="0" fontId="15" fillId="40" borderId="16" xfId="0" applyFont="1" applyFill="1" applyBorder="1" applyAlignment="1" applyProtection="1">
      <alignment horizontal="left" vertical="center" wrapText="1" indent="1"/>
      <protection/>
    </xf>
    <xf numFmtId="1" fontId="43" fillId="0" borderId="16" xfId="0" applyNumberFormat="1" applyFont="1" applyFill="1" applyBorder="1" applyAlignment="1" applyProtection="1" quotePrefix="1">
      <alignment horizontal="left" vertical="top" wrapText="1"/>
      <protection/>
    </xf>
    <xf numFmtId="49" fontId="42" fillId="0" borderId="16" xfId="0" applyNumberFormat="1" applyFont="1" applyBorder="1" applyAlignment="1" applyProtection="1">
      <alignment horizontal="left" vertical="center" wrapText="1"/>
      <protection/>
    </xf>
    <xf numFmtId="0" fontId="27" fillId="0" borderId="16" xfId="0" applyFont="1" applyBorder="1" applyAlignment="1" applyProtection="1">
      <alignment horizontal="center" vertical="center" wrapText="1"/>
      <protection/>
    </xf>
    <xf numFmtId="0" fontId="27" fillId="33" borderId="16" xfId="0" applyFont="1" applyFill="1" applyBorder="1" applyAlignment="1" applyProtection="1">
      <alignment horizontal="center" vertical="center" wrapText="1"/>
      <protection/>
    </xf>
    <xf numFmtId="0" fontId="40" fillId="33" borderId="16" xfId="0" applyFont="1" applyFill="1" applyBorder="1" applyAlignment="1" applyProtection="1">
      <alignment vertical="center" wrapText="1"/>
      <protection/>
    </xf>
    <xf numFmtId="0" fontId="27" fillId="33" borderId="16" xfId="0" applyFont="1" applyFill="1" applyBorder="1" applyAlignment="1" applyProtection="1">
      <alignment horizontal="left" vertical="center" wrapText="1" indent="1"/>
      <protection/>
    </xf>
    <xf numFmtId="0" fontId="0" fillId="41" borderId="0" xfId="0" applyFill="1" applyAlignment="1" applyProtection="1">
      <alignment/>
      <protection/>
    </xf>
    <xf numFmtId="0" fontId="0" fillId="33" borderId="0" xfId="0" applyFill="1" applyBorder="1" applyAlignment="1" applyProtection="1">
      <alignment/>
      <protection/>
    </xf>
    <xf numFmtId="0" fontId="0" fillId="41" borderId="0" xfId="0" applyFill="1" applyBorder="1" applyAlignment="1" applyProtection="1">
      <alignment/>
      <protection/>
    </xf>
    <xf numFmtId="0" fontId="17" fillId="42" borderId="10" xfId="0" applyFont="1" applyFill="1" applyBorder="1" applyAlignment="1" applyProtection="1">
      <alignment horizontal="center" vertical="center" textRotation="90" wrapText="1"/>
      <protection/>
    </xf>
    <xf numFmtId="0" fontId="99" fillId="43" borderId="17" xfId="0" applyFont="1" applyFill="1" applyBorder="1" applyAlignment="1" applyProtection="1">
      <alignment horizontal="center" vertical="center" wrapText="1"/>
      <protection/>
    </xf>
    <xf numFmtId="0" fontId="3" fillId="33" borderId="0" xfId="0" applyFont="1" applyFill="1" applyBorder="1" applyAlignment="1" applyProtection="1">
      <alignment/>
      <protection/>
    </xf>
    <xf numFmtId="0" fontId="3" fillId="33" borderId="0" xfId="0" applyFont="1" applyFill="1" applyAlignment="1" applyProtection="1">
      <alignment/>
      <protection/>
    </xf>
    <xf numFmtId="0" fontId="6" fillId="41" borderId="0" xfId="0" applyFont="1" applyFill="1" applyBorder="1" applyAlignment="1" applyProtection="1">
      <alignment horizontal="center" vertical="center"/>
      <protection/>
    </xf>
    <xf numFmtId="0" fontId="3" fillId="41" borderId="0" xfId="0" applyFont="1" applyFill="1" applyAlignment="1" applyProtection="1">
      <alignment/>
      <protection/>
    </xf>
    <xf numFmtId="0" fontId="15" fillId="0" borderId="10" xfId="0" applyFont="1" applyBorder="1" applyAlignment="1" applyProtection="1">
      <alignment horizontal="center" vertical="center"/>
      <protection/>
    </xf>
    <xf numFmtId="0" fontId="15" fillId="0" borderId="18" xfId="0" applyFont="1" applyBorder="1" applyAlignment="1" applyProtection="1">
      <alignment horizontal="center" vertical="center"/>
      <protection/>
    </xf>
    <xf numFmtId="165" fontId="6" fillId="33" borderId="0" xfId="0" applyNumberFormat="1" applyFont="1" applyFill="1" applyBorder="1" applyAlignment="1" applyProtection="1">
      <alignment vertical="center"/>
      <protection/>
    </xf>
    <xf numFmtId="167" fontId="6" fillId="33" borderId="0" xfId="0" applyNumberFormat="1" applyFont="1" applyFill="1" applyBorder="1" applyAlignment="1" applyProtection="1">
      <alignment vertical="center"/>
      <protection/>
    </xf>
    <xf numFmtId="0" fontId="38" fillId="44" borderId="19" xfId="0"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17" fillId="42" borderId="16" xfId="0" applyFont="1" applyFill="1" applyBorder="1" applyAlignment="1" applyProtection="1">
      <alignment horizontal="center" vertical="center" textRotation="90" wrapText="1"/>
      <protection/>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0" fontId="15" fillId="0" borderId="16" xfId="0" applyFont="1" applyBorder="1" applyAlignment="1" applyProtection="1">
      <alignment horizontal="center" vertical="center"/>
      <protection/>
    </xf>
    <xf numFmtId="0" fontId="15" fillId="0" borderId="24" xfId="0" applyFont="1" applyBorder="1" applyAlignment="1" applyProtection="1">
      <alignment horizontal="center" vertical="center"/>
      <protection/>
    </xf>
    <xf numFmtId="0" fontId="0" fillId="0" borderId="0" xfId="0" applyBorder="1" applyAlignment="1" applyProtection="1">
      <alignment horizontal="center" vertical="center"/>
      <protection/>
    </xf>
    <xf numFmtId="165" fontId="0" fillId="33" borderId="0" xfId="0" applyNumberFormat="1" applyFill="1" applyBorder="1" applyAlignment="1" applyProtection="1">
      <alignment/>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41" borderId="0" xfId="0" applyFill="1" applyAlignment="1" applyProtection="1">
      <alignment vertical="center"/>
      <protection/>
    </xf>
    <xf numFmtId="0" fontId="6" fillId="0" borderId="0" xfId="0" applyFont="1" applyBorder="1" applyAlignment="1" applyProtection="1">
      <alignment vertical="center" wrapText="1"/>
      <protection/>
    </xf>
    <xf numFmtId="9" fontId="6" fillId="0" borderId="0" xfId="0" applyNumberFormat="1" applyFont="1" applyBorder="1" applyAlignment="1" applyProtection="1">
      <alignment vertical="center"/>
      <protection/>
    </xf>
    <xf numFmtId="9" fontId="6" fillId="0" borderId="0" xfId="0" applyNumberFormat="1" applyFont="1" applyAlignment="1" applyProtection="1">
      <alignment horizontal="center" vertical="center"/>
      <protection/>
    </xf>
    <xf numFmtId="0" fontId="0" fillId="36" borderId="0" xfId="0" applyFill="1" applyAlignment="1" applyProtection="1">
      <alignment/>
      <protection/>
    </xf>
    <xf numFmtId="0" fontId="6" fillId="0" borderId="11" xfId="0" applyFont="1" applyBorder="1" applyAlignment="1" applyProtection="1">
      <alignment vertical="center" wrapText="1"/>
      <protection/>
    </xf>
    <xf numFmtId="0" fontId="6" fillId="0" borderId="0" xfId="0" applyFont="1" applyAlignment="1" applyProtection="1">
      <alignment horizontal="center" vertical="center"/>
      <protection/>
    </xf>
    <xf numFmtId="0" fontId="6" fillId="0" borderId="27" xfId="0" applyFont="1" applyBorder="1" applyAlignment="1" applyProtection="1">
      <alignment vertical="center" wrapText="1"/>
      <protection/>
    </xf>
    <xf numFmtId="0" fontId="23" fillId="33" borderId="0" xfId="0" applyFont="1" applyFill="1" applyAlignment="1" applyProtection="1">
      <alignment/>
      <protection/>
    </xf>
    <xf numFmtId="0" fontId="23" fillId="0" borderId="0" xfId="0" applyFont="1" applyAlignment="1" applyProtection="1">
      <alignment/>
      <protection/>
    </xf>
    <xf numFmtId="0" fontId="33" fillId="0" borderId="0" xfId="0" applyFont="1" applyAlignment="1" applyProtection="1">
      <alignment/>
      <protection/>
    </xf>
    <xf numFmtId="0" fontId="29" fillId="0" borderId="0" xfId="0" applyFont="1" applyAlignment="1" applyProtection="1">
      <alignment/>
      <protection/>
    </xf>
    <xf numFmtId="0" fontId="29" fillId="0" borderId="0" xfId="0" applyFont="1" applyBorder="1" applyAlignment="1" applyProtection="1">
      <alignment horizontal="center" vertical="center"/>
      <protection/>
    </xf>
    <xf numFmtId="0" fontId="29" fillId="0" borderId="0" xfId="0" applyFont="1" applyAlignment="1" applyProtection="1">
      <alignment horizontal="right"/>
      <protection/>
    </xf>
    <xf numFmtId="165" fontId="29" fillId="0" borderId="0" xfId="0" applyNumberFormat="1" applyFont="1" applyBorder="1" applyAlignment="1" applyProtection="1">
      <alignment horizontal="right" vertical="center"/>
      <protection/>
    </xf>
    <xf numFmtId="0" fontId="13" fillId="45" borderId="10" xfId="0" applyFont="1" applyFill="1" applyBorder="1" applyAlignment="1" applyProtection="1">
      <alignment horizontal="center" vertical="center" wrapText="1"/>
      <protection/>
    </xf>
    <xf numFmtId="0" fontId="14" fillId="46" borderId="10" xfId="0" applyFont="1" applyFill="1" applyBorder="1" applyAlignment="1" applyProtection="1">
      <alignment horizontal="center" vertical="center" wrapText="1"/>
      <protection/>
    </xf>
    <xf numFmtId="0" fontId="16" fillId="47" borderId="10" xfId="0" applyFont="1" applyFill="1" applyBorder="1" applyAlignment="1" applyProtection="1">
      <alignment horizontal="left" vertical="center"/>
      <protection/>
    </xf>
    <xf numFmtId="0" fontId="0" fillId="0" borderId="0" xfId="0" applyFont="1" applyAlignment="1" applyProtection="1">
      <alignment horizontal="right" vertical="center" wrapText="1"/>
      <protection/>
    </xf>
    <xf numFmtId="0" fontId="18" fillId="0" borderId="10" xfId="0" applyFont="1" applyBorder="1" applyAlignment="1" applyProtection="1">
      <alignment horizontal="right" vertical="center"/>
      <protection/>
    </xf>
    <xf numFmtId="0" fontId="0" fillId="0" borderId="10" xfId="0" applyBorder="1" applyAlignment="1" applyProtection="1">
      <alignment horizontal="center" vertical="center" wrapText="1"/>
      <protection/>
    </xf>
    <xf numFmtId="0" fontId="0" fillId="0" borderId="10" xfId="0" applyBorder="1" applyAlignment="1" applyProtection="1">
      <alignment horizontal="center" vertical="center"/>
      <protection/>
    </xf>
    <xf numFmtId="165" fontId="22" fillId="0" borderId="10" xfId="0" applyNumberFormat="1" applyFont="1" applyBorder="1" applyAlignment="1" applyProtection="1">
      <alignment vertical="center"/>
      <protection/>
    </xf>
    <xf numFmtId="0" fontId="23" fillId="0" borderId="10" xfId="0" applyFont="1" applyBorder="1" applyAlignment="1" applyProtection="1">
      <alignment vertical="center"/>
      <protection/>
    </xf>
    <xf numFmtId="0" fontId="0" fillId="0" borderId="0" xfId="0" applyAlignment="1" applyProtection="1">
      <alignment horizontal="right" vertical="center"/>
      <protection/>
    </xf>
    <xf numFmtId="165" fontId="0" fillId="0" borderId="10" xfId="0" applyNumberFormat="1" applyBorder="1" applyAlignment="1" applyProtection="1">
      <alignment vertical="center"/>
      <protection/>
    </xf>
    <xf numFmtId="0" fontId="24" fillId="33" borderId="0" xfId="0" applyFont="1" applyFill="1" applyAlignment="1" applyProtection="1">
      <alignment/>
      <protection/>
    </xf>
    <xf numFmtId="0" fontId="25" fillId="33" borderId="0" xfId="0" applyFont="1" applyFill="1" applyAlignment="1" applyProtection="1">
      <alignment horizontal="left"/>
      <protection/>
    </xf>
    <xf numFmtId="0" fontId="0" fillId="0" borderId="10" xfId="0" applyBorder="1" applyAlignment="1" applyProtection="1">
      <alignment horizontal="right" vertical="center"/>
      <protection/>
    </xf>
    <xf numFmtId="0" fontId="17" fillId="48" borderId="10" xfId="0" applyFont="1" applyFill="1" applyBorder="1" applyAlignment="1" applyProtection="1">
      <alignment horizontal="center" vertical="center" wrapText="1"/>
      <protection/>
    </xf>
    <xf numFmtId="165" fontId="15" fillId="0" borderId="10" xfId="0" applyNumberFormat="1" applyFont="1" applyBorder="1" applyAlignment="1" applyProtection="1">
      <alignment horizontal="right" vertical="center" textRotation="90"/>
      <protection/>
    </xf>
    <xf numFmtId="165" fontId="15" fillId="0" borderId="28" xfId="0" applyNumberFormat="1" applyFont="1" applyBorder="1" applyAlignment="1" applyProtection="1">
      <alignment horizontal="right" vertical="center" textRotation="90"/>
      <protection/>
    </xf>
    <xf numFmtId="0" fontId="0" fillId="33" borderId="0" xfId="0" applyFont="1" applyFill="1" applyAlignment="1" applyProtection="1">
      <alignment/>
      <protection/>
    </xf>
    <xf numFmtId="0" fontId="15" fillId="33" borderId="0" xfId="0" applyFont="1" applyFill="1" applyAlignment="1" applyProtection="1">
      <alignment horizontal="center" wrapText="1"/>
      <protection/>
    </xf>
    <xf numFmtId="0" fontId="15" fillId="0" borderId="10" xfId="0" applyFont="1" applyBorder="1" applyAlignment="1" applyProtection="1">
      <alignment horizontal="center" vertical="center" wrapText="1"/>
      <protection/>
    </xf>
    <xf numFmtId="0" fontId="0" fillId="0" borderId="0" xfId="0" applyAlignment="1" applyProtection="1">
      <alignment textRotation="90"/>
      <protection/>
    </xf>
    <xf numFmtId="0" fontId="0" fillId="0" borderId="0" xfId="0" applyBorder="1" applyAlignment="1" applyProtection="1">
      <alignment horizontal="center"/>
      <protection/>
    </xf>
    <xf numFmtId="0" fontId="0" fillId="0" borderId="0" xfId="0" applyBorder="1" applyAlignment="1" applyProtection="1">
      <alignment horizontal="right"/>
      <protection/>
    </xf>
    <xf numFmtId="0" fontId="0" fillId="0" borderId="0" xfId="0" applyFont="1" applyBorder="1" applyAlignment="1" applyProtection="1">
      <alignment horizontal="right" textRotation="90" wrapText="1"/>
      <protection/>
    </xf>
    <xf numFmtId="0" fontId="0" fillId="0" borderId="10" xfId="0" applyFont="1" applyBorder="1" applyAlignment="1" applyProtection="1">
      <alignment vertical="center" wrapText="1"/>
      <protection/>
    </xf>
    <xf numFmtId="166" fontId="0" fillId="0" borderId="10" xfId="0" applyNumberFormat="1" applyBorder="1" applyAlignment="1" applyProtection="1">
      <alignment vertical="center"/>
      <protection/>
    </xf>
    <xf numFmtId="166" fontId="0" fillId="0" borderId="0" xfId="0" applyNumberForma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0" xfId="0" applyBorder="1" applyAlignment="1" applyProtection="1">
      <alignment/>
      <protection/>
    </xf>
    <xf numFmtId="0" fontId="100" fillId="41" borderId="0" xfId="0" applyFont="1" applyFill="1" applyAlignment="1" applyProtection="1">
      <alignment horizontal="right"/>
      <protection/>
    </xf>
    <xf numFmtId="0" fontId="0" fillId="0" borderId="0" xfId="0" applyFill="1" applyAlignment="1" applyProtection="1">
      <alignment/>
      <protection/>
    </xf>
    <xf numFmtId="0" fontId="0" fillId="0" borderId="10" xfId="0" applyFont="1" applyBorder="1" applyAlignment="1" applyProtection="1">
      <alignment horizontal="center" vertical="center" wrapText="1"/>
      <protection/>
    </xf>
    <xf numFmtId="0" fontId="0" fillId="0" borderId="0" xfId="0" applyAlignment="1" applyProtection="1">
      <alignment wrapText="1"/>
      <protection/>
    </xf>
    <xf numFmtId="0" fontId="40" fillId="0" borderId="10" xfId="0" applyFont="1" applyBorder="1" applyAlignment="1" applyProtection="1">
      <alignment/>
      <protection/>
    </xf>
    <xf numFmtId="0" fontId="30" fillId="49" borderId="10" xfId="0" applyFont="1" applyFill="1" applyBorder="1" applyAlignment="1" applyProtection="1">
      <alignment horizontal="center" vertical="center" wrapText="1"/>
      <protection/>
    </xf>
    <xf numFmtId="0" fontId="30" fillId="50" borderId="10" xfId="0" applyFont="1" applyFill="1" applyBorder="1" applyAlignment="1" applyProtection="1">
      <alignment horizontal="center" vertical="center" wrapText="1"/>
      <protection/>
    </xf>
    <xf numFmtId="0" fontId="30" fillId="38" borderId="10" xfId="0" applyFont="1" applyFill="1" applyBorder="1" applyAlignment="1" applyProtection="1">
      <alignment horizontal="center" vertical="center" wrapText="1"/>
      <protection/>
    </xf>
    <xf numFmtId="0" fontId="30" fillId="51" borderId="10" xfId="0" applyFont="1" applyFill="1" applyBorder="1" applyAlignment="1" applyProtection="1">
      <alignment horizontal="center" vertical="center" wrapText="1"/>
      <protection/>
    </xf>
    <xf numFmtId="0" fontId="30" fillId="52" borderId="10" xfId="0" applyFont="1" applyFill="1" applyBorder="1" applyAlignment="1" applyProtection="1">
      <alignment horizontal="center" vertical="center" wrapText="1"/>
      <protection/>
    </xf>
    <xf numFmtId="0" fontId="30" fillId="35" borderId="10" xfId="0" applyFont="1" applyFill="1" applyBorder="1" applyAlignment="1" applyProtection="1">
      <alignment horizontal="center" vertical="center" wrapText="1"/>
      <protection/>
    </xf>
    <xf numFmtId="0" fontId="30" fillId="53" borderId="10" xfId="0" applyFont="1" applyFill="1" applyBorder="1" applyAlignment="1" applyProtection="1">
      <alignment horizontal="center" vertical="center" wrapText="1"/>
      <protection/>
    </xf>
    <xf numFmtId="0" fontId="0" fillId="38" borderId="29" xfId="0" applyFill="1" applyBorder="1" applyAlignment="1" applyProtection="1">
      <alignment/>
      <protection hidden="1"/>
    </xf>
    <xf numFmtId="0" fontId="0" fillId="0" borderId="30" xfId="0" applyBorder="1" applyAlignment="1" applyProtection="1">
      <alignment horizontal="center" vertical="center"/>
      <protection/>
    </xf>
    <xf numFmtId="0" fontId="0" fillId="0" borderId="31" xfId="0" applyBorder="1" applyAlignment="1" applyProtection="1">
      <alignment horizontal="center" vertical="center"/>
      <protection/>
    </xf>
    <xf numFmtId="1" fontId="6" fillId="38" borderId="14" xfId="0" applyNumberFormat="1" applyFont="1" applyFill="1" applyBorder="1" applyAlignment="1" applyProtection="1">
      <alignment vertical="top" wrapText="1"/>
      <protection hidden="1"/>
    </xf>
    <xf numFmtId="0" fontId="0" fillId="0" borderId="0" xfId="0" applyBorder="1" applyAlignment="1" applyProtection="1">
      <alignment/>
      <protection/>
    </xf>
    <xf numFmtId="1" fontId="3" fillId="54" borderId="0" xfId="0" applyNumberFormat="1" applyFont="1" applyFill="1" applyBorder="1" applyAlignment="1" applyProtection="1">
      <alignment/>
      <protection/>
    </xf>
    <xf numFmtId="0" fontId="0" fillId="0" borderId="0" xfId="0" applyAlignment="1" applyProtection="1" quotePrefix="1">
      <alignment/>
      <protection/>
    </xf>
    <xf numFmtId="1" fontId="3" fillId="54" borderId="32" xfId="0" applyNumberFormat="1" applyFont="1" applyFill="1" applyBorder="1" applyAlignment="1" applyProtection="1">
      <alignment/>
      <protection/>
    </xf>
    <xf numFmtId="0" fontId="40" fillId="0" borderId="0" xfId="0" applyFont="1" applyBorder="1" applyAlignment="1" applyProtection="1">
      <alignment/>
      <protection/>
    </xf>
    <xf numFmtId="0" fontId="23" fillId="0" borderId="28" xfId="0" applyFont="1" applyBorder="1" applyAlignment="1" applyProtection="1">
      <alignment vertical="center"/>
      <protection/>
    </xf>
    <xf numFmtId="0" fontId="101" fillId="33" borderId="16" xfId="0" applyFont="1" applyFill="1" applyBorder="1" applyAlignment="1" applyProtection="1">
      <alignment vertical="center"/>
      <protection/>
    </xf>
    <xf numFmtId="0" fontId="102" fillId="33" borderId="16" xfId="0" applyFont="1" applyFill="1" applyBorder="1" applyAlignment="1" applyProtection="1">
      <alignment vertical="center"/>
      <protection/>
    </xf>
    <xf numFmtId="0" fontId="102" fillId="55" borderId="16" xfId="0" applyFont="1" applyFill="1" applyBorder="1" applyAlignment="1" applyProtection="1">
      <alignment vertical="center"/>
      <protection/>
    </xf>
    <xf numFmtId="166" fontId="0" fillId="0" borderId="16" xfId="0" applyNumberFormat="1" applyBorder="1" applyAlignment="1" applyProtection="1">
      <alignment/>
      <protection/>
    </xf>
    <xf numFmtId="0" fontId="103" fillId="56" borderId="33" xfId="0" applyFont="1" applyFill="1" applyBorder="1" applyAlignment="1" applyProtection="1">
      <alignment horizontal="center" vertical="center" wrapText="1"/>
      <protection/>
    </xf>
    <xf numFmtId="0" fontId="15" fillId="0" borderId="34" xfId="0" applyFont="1" applyBorder="1" applyAlignment="1" applyProtection="1">
      <alignment horizontal="center" vertical="center"/>
      <protection/>
    </xf>
    <xf numFmtId="0" fontId="17" fillId="42" borderId="35" xfId="0" applyFont="1" applyFill="1" applyBorder="1" applyAlignment="1" applyProtection="1">
      <alignment horizontal="center" vertical="center" textRotation="90" wrapText="1"/>
      <protection/>
    </xf>
    <xf numFmtId="0" fontId="15" fillId="0" borderId="35" xfId="0" applyFont="1" applyBorder="1" applyAlignment="1" applyProtection="1">
      <alignment horizontal="center" vertical="center"/>
      <protection/>
    </xf>
    <xf numFmtId="0" fontId="104" fillId="0" borderId="16" xfId="0" applyFont="1" applyBorder="1" applyAlignment="1">
      <alignment/>
    </xf>
    <xf numFmtId="0" fontId="0" fillId="0" borderId="16" xfId="0" applyBorder="1" applyAlignment="1">
      <alignment horizontal="center"/>
    </xf>
    <xf numFmtId="0" fontId="105" fillId="0" borderId="0" xfId="0" applyFont="1" applyBorder="1" applyAlignment="1">
      <alignment horizontal="center"/>
    </xf>
    <xf numFmtId="0" fontId="0" fillId="0" borderId="16" xfId="0" applyBorder="1" applyAlignment="1">
      <alignment/>
    </xf>
    <xf numFmtId="0" fontId="106" fillId="0" borderId="0" xfId="0" applyFont="1" applyAlignment="1">
      <alignment horizontal="center"/>
    </xf>
    <xf numFmtId="0" fontId="0" fillId="0" borderId="0" xfId="0" applyBorder="1" applyAlignment="1">
      <alignment/>
    </xf>
    <xf numFmtId="0" fontId="107" fillId="0" borderId="16" xfId="0" applyFont="1" applyBorder="1" applyAlignment="1">
      <alignment/>
    </xf>
    <xf numFmtId="0" fontId="1" fillId="47" borderId="12" xfId="0" applyFont="1" applyFill="1" applyBorder="1" applyAlignment="1" applyProtection="1">
      <alignment horizontal="center" vertical="center" wrapText="1" shrinkToFit="1"/>
      <protection hidden="1"/>
    </xf>
    <xf numFmtId="0" fontId="0" fillId="38" borderId="29" xfId="0" applyFill="1" applyBorder="1" applyAlignment="1" applyProtection="1">
      <alignment/>
      <protection hidden="1"/>
    </xf>
    <xf numFmtId="1" fontId="4" fillId="38" borderId="36" xfId="0" applyNumberFormat="1" applyFont="1" applyFill="1" applyBorder="1" applyAlignment="1" applyProtection="1">
      <alignment vertical="center"/>
      <protection hidden="1"/>
    </xf>
    <xf numFmtId="0" fontId="0" fillId="0" borderId="37" xfId="0" applyBorder="1" applyAlignment="1">
      <alignment vertical="center"/>
    </xf>
    <xf numFmtId="0" fontId="1" fillId="47" borderId="11" xfId="0" applyFont="1" applyFill="1" applyBorder="1" applyAlignment="1" applyProtection="1">
      <alignment horizontal="center" vertical="center" wrapText="1" shrinkToFit="1"/>
      <protection/>
    </xf>
    <xf numFmtId="0" fontId="0" fillId="33" borderId="38" xfId="0" applyFill="1" applyBorder="1" applyAlignment="1" applyProtection="1">
      <alignment/>
      <protection/>
    </xf>
    <xf numFmtId="0" fontId="5" fillId="38" borderId="11" xfId="0" applyFont="1" applyFill="1" applyBorder="1" applyAlignment="1" applyProtection="1">
      <alignment horizontal="center" vertical="center" wrapText="1"/>
      <protection/>
    </xf>
    <xf numFmtId="9" fontId="10" fillId="57" borderId="39" xfId="0" applyNumberFormat="1" applyFont="1" applyFill="1" applyBorder="1" applyAlignment="1" applyProtection="1">
      <alignment horizontal="center" vertical="center"/>
      <protection/>
    </xf>
    <xf numFmtId="0" fontId="13" fillId="45" borderId="10" xfId="0" applyFont="1" applyFill="1" applyBorder="1" applyAlignment="1" applyProtection="1">
      <alignment horizontal="center" vertical="center" wrapText="1"/>
      <protection/>
    </xf>
    <xf numFmtId="0" fontId="14" fillId="46" borderId="10" xfId="0" applyFont="1" applyFill="1" applyBorder="1" applyAlignment="1" applyProtection="1">
      <alignment horizontal="center" vertical="center" wrapText="1"/>
      <protection/>
    </xf>
    <xf numFmtId="0" fontId="15" fillId="48" borderId="10" xfId="0" applyFont="1" applyFill="1" applyBorder="1" applyAlignment="1" applyProtection="1">
      <alignment horizontal="center" vertical="center" wrapText="1"/>
      <protection/>
    </xf>
    <xf numFmtId="0" fontId="15" fillId="58" borderId="13" xfId="0" applyFont="1" applyFill="1" applyBorder="1" applyAlignment="1" applyProtection="1">
      <alignment horizontal="center" vertical="center" wrapText="1"/>
      <protection/>
    </xf>
    <xf numFmtId="0" fontId="16" fillId="47" borderId="10" xfId="0" applyFont="1" applyFill="1" applyBorder="1" applyAlignment="1" applyProtection="1">
      <alignment vertical="center"/>
      <protection/>
    </xf>
    <xf numFmtId="0" fontId="9" fillId="0" borderId="11" xfId="0" applyFont="1" applyBorder="1" applyAlignment="1" applyProtection="1">
      <alignment horizontal="left" vertical="center" indent="1"/>
      <protection locked="0"/>
    </xf>
    <xf numFmtId="0" fontId="9" fillId="0" borderId="40" xfId="0" applyFont="1" applyBorder="1" applyAlignment="1" applyProtection="1">
      <alignment horizontal="left" vertical="center" indent="1"/>
      <protection locked="0"/>
    </xf>
    <xf numFmtId="0" fontId="9" fillId="0" borderId="32" xfId="0" applyFont="1" applyBorder="1" applyAlignment="1" applyProtection="1">
      <alignment horizontal="left" vertical="center" indent="1"/>
      <protection locked="0"/>
    </xf>
    <xf numFmtId="0" fontId="6" fillId="0" borderId="10" xfId="0" applyFont="1" applyBorder="1" applyAlignment="1" applyProtection="1">
      <alignment vertical="center"/>
      <protection locked="0"/>
    </xf>
    <xf numFmtId="0" fontId="108" fillId="0" borderId="10" xfId="0" applyFont="1" applyBorder="1" applyAlignment="1" applyProtection="1">
      <alignment horizontal="left" vertical="center" shrinkToFit="1"/>
      <protection/>
    </xf>
    <xf numFmtId="0" fontId="12" fillId="59" borderId="11" xfId="0" applyFont="1" applyFill="1"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32" xfId="0" applyBorder="1" applyAlignment="1" applyProtection="1">
      <alignment horizontal="center" vertical="center"/>
      <protection/>
    </xf>
    <xf numFmtId="0" fontId="12" fillId="60" borderId="11" xfId="0" applyFont="1" applyFill="1" applyBorder="1" applyAlignment="1" applyProtection="1">
      <alignment horizontal="center" vertical="center"/>
      <protection/>
    </xf>
    <xf numFmtId="0" fontId="12" fillId="60" borderId="40" xfId="0" applyFont="1" applyFill="1" applyBorder="1" applyAlignment="1" applyProtection="1">
      <alignment horizontal="center" vertical="center"/>
      <protection/>
    </xf>
    <xf numFmtId="0" fontId="12" fillId="61" borderId="32" xfId="0" applyFont="1" applyFill="1" applyBorder="1" applyAlignment="1" applyProtection="1">
      <alignment horizontal="center" vertical="center"/>
      <protection/>
    </xf>
    <xf numFmtId="0" fontId="12" fillId="62" borderId="11" xfId="0" applyFont="1" applyFill="1" applyBorder="1" applyAlignment="1" applyProtection="1">
      <alignment horizontal="center" vertical="center"/>
      <protection/>
    </xf>
    <xf numFmtId="0" fontId="12" fillId="62" borderId="40" xfId="0" applyFont="1" applyFill="1" applyBorder="1" applyAlignment="1" applyProtection="1">
      <alignment horizontal="center" vertical="center"/>
      <protection/>
    </xf>
    <xf numFmtId="0" fontId="12" fillId="62" borderId="32" xfId="0" applyFont="1" applyFill="1" applyBorder="1" applyAlignment="1" applyProtection="1">
      <alignment horizontal="center" vertical="center"/>
      <protection/>
    </xf>
    <xf numFmtId="0" fontId="0" fillId="0" borderId="10" xfId="0" applyBorder="1" applyAlignment="1" applyProtection="1">
      <alignment/>
      <protection/>
    </xf>
    <xf numFmtId="165" fontId="5" fillId="52" borderId="11" xfId="0" applyNumberFormat="1" applyFont="1" applyFill="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32" xfId="0" applyFont="1" applyBorder="1" applyAlignment="1" applyProtection="1">
      <alignment horizontal="center" vertical="center"/>
      <protection/>
    </xf>
    <xf numFmtId="165" fontId="5" fillId="51" borderId="11" xfId="0" applyNumberFormat="1" applyFont="1" applyFill="1" applyBorder="1" applyAlignment="1" applyProtection="1">
      <alignment horizontal="center" vertical="center"/>
      <protection/>
    </xf>
    <xf numFmtId="165" fontId="5" fillId="51" borderId="40" xfId="0" applyNumberFormat="1" applyFont="1" applyFill="1" applyBorder="1" applyAlignment="1" applyProtection="1">
      <alignment horizontal="center" vertical="center"/>
      <protection/>
    </xf>
    <xf numFmtId="165" fontId="5" fillId="38" borderId="11" xfId="0" applyNumberFormat="1" applyFont="1" applyFill="1" applyBorder="1" applyAlignment="1" applyProtection="1">
      <alignment horizontal="center" vertical="center"/>
      <protection/>
    </xf>
    <xf numFmtId="165" fontId="5" fillId="38" borderId="40" xfId="0" applyNumberFormat="1" applyFont="1" applyFill="1" applyBorder="1" applyAlignment="1" applyProtection="1">
      <alignment horizontal="center" vertical="center"/>
      <protection/>
    </xf>
    <xf numFmtId="165" fontId="5" fillId="38" borderId="32" xfId="0" applyNumberFormat="1" applyFont="1" applyFill="1" applyBorder="1" applyAlignment="1" applyProtection="1">
      <alignment horizontal="center" vertical="center"/>
      <protection/>
    </xf>
    <xf numFmtId="0" fontId="9" fillId="54" borderId="11" xfId="0" applyFont="1" applyFill="1" applyBorder="1" applyAlignment="1" applyProtection="1">
      <alignment horizontal="left" vertical="center"/>
      <protection locked="0"/>
    </xf>
    <xf numFmtId="0" fontId="0" fillId="0" borderId="40" xfId="0" applyBorder="1" applyAlignment="1" applyProtection="1">
      <alignment vertical="center"/>
      <protection locked="0"/>
    </xf>
    <xf numFmtId="0" fontId="0" fillId="0" borderId="32" xfId="0" applyBorder="1" applyAlignment="1" applyProtection="1">
      <alignment vertical="center"/>
      <protection locked="0"/>
    </xf>
    <xf numFmtId="0" fontId="51" fillId="0" borderId="16" xfId="0" applyFont="1" applyFill="1" applyBorder="1" applyAlignment="1" applyProtection="1">
      <alignment horizontal="center" vertical="center" wrapText="1"/>
      <protection hidden="1"/>
    </xf>
    <xf numFmtId="0" fontId="33" fillId="0" borderId="16" xfId="0" applyFont="1" applyFill="1" applyBorder="1" applyAlignment="1" applyProtection="1">
      <alignment horizontal="center" vertical="center" wrapText="1"/>
      <protection hidden="1"/>
    </xf>
    <xf numFmtId="165" fontId="7" fillId="0" borderId="41" xfId="0" applyNumberFormat="1" applyFont="1" applyFill="1" applyBorder="1" applyAlignment="1" applyProtection="1">
      <alignment horizontal="center" vertical="center" wrapText="1"/>
      <protection/>
    </xf>
    <xf numFmtId="0" fontId="7" fillId="0" borderId="42" xfId="0" applyFont="1" applyBorder="1" applyAlignment="1">
      <alignment horizontal="center" vertical="center" wrapText="1"/>
    </xf>
    <xf numFmtId="0" fontId="7" fillId="0" borderId="34" xfId="0" applyFont="1" applyBorder="1" applyAlignment="1">
      <alignment horizontal="center" vertical="center" wrapText="1"/>
    </xf>
    <xf numFmtId="0" fontId="109" fillId="63" borderId="16" xfId="0" applyFont="1" applyFill="1" applyBorder="1" applyAlignment="1" applyProtection="1">
      <alignment vertical="center" wrapText="1"/>
      <protection hidden="1"/>
    </xf>
    <xf numFmtId="0" fontId="9" fillId="54" borderId="11" xfId="0" applyFont="1" applyFill="1" applyBorder="1" applyAlignment="1" applyProtection="1">
      <alignment horizontal="left" vertical="center" indent="1"/>
      <protection locked="0"/>
    </xf>
    <xf numFmtId="0" fontId="9" fillId="54" borderId="40" xfId="0" applyFont="1" applyFill="1" applyBorder="1" applyAlignment="1" applyProtection="1">
      <alignment horizontal="left" vertical="center" indent="1"/>
      <protection locked="0"/>
    </xf>
    <xf numFmtId="0" fontId="9" fillId="54" borderId="32" xfId="0" applyFont="1" applyFill="1" applyBorder="1" applyAlignment="1" applyProtection="1">
      <alignment horizontal="left" vertical="center" indent="1"/>
      <protection locked="0"/>
    </xf>
    <xf numFmtId="0" fontId="8" fillId="38" borderId="11" xfId="0" applyFont="1" applyFill="1" applyBorder="1" applyAlignment="1" applyProtection="1">
      <alignment horizontal="right" vertical="center" wrapText="1" shrinkToFit="1"/>
      <protection/>
    </xf>
    <xf numFmtId="0" fontId="8" fillId="38" borderId="40" xfId="0" applyFont="1" applyFill="1" applyBorder="1" applyAlignment="1" applyProtection="1">
      <alignment horizontal="right" vertical="center" wrapText="1" shrinkToFit="1"/>
      <protection/>
    </xf>
    <xf numFmtId="0" fontId="0" fillId="0" borderId="32" xfId="0" applyBorder="1" applyAlignment="1" applyProtection="1">
      <alignment vertical="center"/>
      <protection/>
    </xf>
    <xf numFmtId="0" fontId="8" fillId="38" borderId="11" xfId="0" applyFont="1" applyFill="1" applyBorder="1" applyAlignment="1" applyProtection="1">
      <alignment horizontal="right" vertical="center"/>
      <protection/>
    </xf>
    <xf numFmtId="0" fontId="8" fillId="38" borderId="40" xfId="0" applyFont="1" applyFill="1" applyBorder="1" applyAlignment="1" applyProtection="1">
      <alignment horizontal="right" vertical="center"/>
      <protection/>
    </xf>
    <xf numFmtId="0" fontId="0" fillId="0" borderId="40" xfId="0" applyBorder="1" applyAlignment="1" applyProtection="1">
      <alignment vertical="center"/>
      <protection/>
    </xf>
    <xf numFmtId="0" fontId="9" fillId="0" borderId="11" xfId="0" applyFont="1" applyBorder="1" applyAlignment="1" applyProtection="1">
      <alignment horizontal="left" vertical="center"/>
      <protection locked="0"/>
    </xf>
    <xf numFmtId="0" fontId="8" fillId="38" borderId="10" xfId="0" applyFont="1" applyFill="1" applyBorder="1" applyAlignment="1" applyProtection="1">
      <alignment horizontal="right" vertical="center" wrapText="1" shrinkToFit="1"/>
      <protection/>
    </xf>
    <xf numFmtId="0" fontId="9" fillId="54" borderId="10" xfId="0" applyFont="1" applyFill="1" applyBorder="1" applyAlignment="1" applyProtection="1">
      <alignment horizontal="left" vertical="center" indent="1"/>
      <protection/>
    </xf>
    <xf numFmtId="0" fontId="8" fillId="38" borderId="10" xfId="0" applyFont="1" applyFill="1" applyBorder="1" applyAlignment="1" applyProtection="1">
      <alignment horizontal="right" vertical="center"/>
      <protection/>
    </xf>
    <xf numFmtId="0" fontId="9" fillId="0" borderId="10" xfId="0" applyFont="1" applyBorder="1" applyAlignment="1" applyProtection="1">
      <alignment horizontal="left" vertical="center" indent="1"/>
      <protection/>
    </xf>
    <xf numFmtId="0" fontId="12" fillId="64" borderId="11" xfId="0" applyFont="1" applyFill="1" applyBorder="1" applyAlignment="1" applyProtection="1">
      <alignment horizontal="center" vertical="center"/>
      <protection/>
    </xf>
    <xf numFmtId="0" fontId="12" fillId="64" borderId="40" xfId="0" applyFont="1" applyFill="1" applyBorder="1" applyAlignment="1" applyProtection="1">
      <alignment horizontal="center" vertical="center"/>
      <protection/>
    </xf>
    <xf numFmtId="0" fontId="6" fillId="0" borderId="10" xfId="0" applyFont="1" applyBorder="1" applyAlignment="1" applyProtection="1">
      <alignment vertical="center"/>
      <protection/>
    </xf>
    <xf numFmtId="0" fontId="11" fillId="0" borderId="10" xfId="0" applyFont="1" applyBorder="1" applyAlignment="1" applyProtection="1">
      <alignment horizontal="left" vertical="center" shrinkToFit="1"/>
      <protection/>
    </xf>
    <xf numFmtId="0" fontId="12" fillId="64" borderId="16" xfId="0" applyFont="1" applyFill="1" applyBorder="1" applyAlignment="1" applyProtection="1">
      <alignment horizontal="center" vertical="center"/>
      <protection/>
    </xf>
    <xf numFmtId="165" fontId="15" fillId="51" borderId="16" xfId="0" applyNumberFormat="1" applyFont="1" applyFill="1" applyBorder="1" applyAlignment="1" applyProtection="1">
      <alignment horizontal="center" vertical="center"/>
      <protection/>
    </xf>
    <xf numFmtId="165" fontId="5" fillId="65" borderId="11" xfId="0" applyNumberFormat="1" applyFont="1" applyFill="1" applyBorder="1" applyAlignment="1" applyProtection="1">
      <alignment horizontal="center" vertical="center"/>
      <protection/>
    </xf>
    <xf numFmtId="165" fontId="5" fillId="65" borderId="40" xfId="0" applyNumberFormat="1" applyFont="1" applyFill="1" applyBorder="1" applyAlignment="1" applyProtection="1">
      <alignment horizontal="center" vertical="center"/>
      <protection/>
    </xf>
    <xf numFmtId="0" fontId="12" fillId="66" borderId="11" xfId="0" applyFont="1" applyFill="1" applyBorder="1" applyAlignment="1" applyProtection="1">
      <alignment horizontal="center" vertical="center"/>
      <protection/>
    </xf>
    <xf numFmtId="0" fontId="0" fillId="67" borderId="40" xfId="0" applyFill="1" applyBorder="1" applyAlignment="1" applyProtection="1">
      <alignment horizontal="center" vertical="center"/>
      <protection/>
    </xf>
    <xf numFmtId="0" fontId="12" fillId="68" borderId="11" xfId="0" applyFont="1" applyFill="1" applyBorder="1" applyAlignment="1" applyProtection="1">
      <alignment horizontal="center" vertical="center"/>
      <protection/>
    </xf>
    <xf numFmtId="0" fontId="12" fillId="68" borderId="40" xfId="0" applyFont="1" applyFill="1" applyBorder="1" applyAlignment="1" applyProtection="1">
      <alignment horizontal="center" vertical="center"/>
      <protection/>
    </xf>
    <xf numFmtId="165" fontId="5" fillId="69" borderId="11" xfId="0" applyNumberFormat="1" applyFont="1" applyFill="1" applyBorder="1" applyAlignment="1" applyProtection="1">
      <alignment horizontal="center" vertical="center"/>
      <protection/>
    </xf>
    <xf numFmtId="0" fontId="6" fillId="2" borderId="40" xfId="0" applyFont="1" applyFill="1" applyBorder="1" applyAlignment="1" applyProtection="1">
      <alignment horizontal="center" vertical="center"/>
      <protection/>
    </xf>
    <xf numFmtId="0" fontId="52" fillId="0" borderId="16" xfId="0" applyFont="1" applyFill="1" applyBorder="1" applyAlignment="1" applyProtection="1">
      <alignment horizontal="center" vertical="center" wrapText="1"/>
      <protection hidden="1"/>
    </xf>
    <xf numFmtId="0" fontId="7" fillId="0" borderId="42" xfId="0" applyFont="1" applyFill="1" applyBorder="1" applyAlignment="1" applyProtection="1">
      <alignment horizontal="center" vertical="center" wrapText="1"/>
      <protection/>
    </xf>
    <xf numFmtId="0" fontId="7" fillId="0" borderId="34" xfId="0" applyFont="1" applyFill="1" applyBorder="1" applyAlignment="1" applyProtection="1">
      <alignment horizontal="center" vertical="center" wrapText="1"/>
      <protection/>
    </xf>
    <xf numFmtId="165" fontId="15" fillId="0" borderId="41" xfId="0" applyNumberFormat="1" applyFont="1" applyBorder="1" applyAlignment="1" applyProtection="1">
      <alignment horizontal="center" vertical="center" wrapText="1"/>
      <protection/>
    </xf>
    <xf numFmtId="0" fontId="0" fillId="0" borderId="42" xfId="0" applyBorder="1" applyAlignment="1" applyProtection="1">
      <alignment/>
      <protection/>
    </xf>
    <xf numFmtId="0" fontId="0" fillId="0" borderId="34" xfId="0" applyBorder="1" applyAlignment="1" applyProtection="1">
      <alignment/>
      <protection/>
    </xf>
    <xf numFmtId="0" fontId="35" fillId="0" borderId="43" xfId="0" applyFont="1" applyBorder="1" applyAlignment="1" applyProtection="1">
      <alignment horizontal="left" vertical="center" indent="1"/>
      <protection/>
    </xf>
    <xf numFmtId="0" fontId="35" fillId="0" borderId="17" xfId="0" applyFont="1" applyBorder="1" applyAlignment="1" applyProtection="1">
      <alignment horizontal="left" vertical="center" indent="1"/>
      <protection/>
    </xf>
    <xf numFmtId="0" fontId="31" fillId="0" borderId="44" xfId="0" applyFont="1" applyBorder="1" applyAlignment="1" applyProtection="1">
      <alignment horizontal="center" vertical="center"/>
      <protection/>
    </xf>
    <xf numFmtId="0" fontId="0" fillId="0" borderId="45" xfId="0" applyBorder="1" applyAlignment="1">
      <alignment horizontal="center" vertical="center"/>
    </xf>
    <xf numFmtId="0" fontId="0" fillId="0" borderId="46" xfId="0" applyBorder="1" applyAlignment="1">
      <alignment horizontal="center" vertical="center"/>
    </xf>
    <xf numFmtId="0" fontId="37" fillId="40" borderId="47" xfId="0" applyFont="1" applyFill="1" applyBorder="1" applyAlignment="1" applyProtection="1">
      <alignment horizontal="right" vertical="center" wrapText="1" shrinkToFit="1"/>
      <protection/>
    </xf>
    <xf numFmtId="0" fontId="37" fillId="40" borderId="43" xfId="0" applyFont="1" applyFill="1" applyBorder="1" applyAlignment="1" applyProtection="1">
      <alignment horizontal="right" vertical="center" wrapText="1" shrinkToFit="1"/>
      <protection/>
    </xf>
    <xf numFmtId="0" fontId="35" fillId="54" borderId="43" xfId="0" applyFont="1" applyFill="1" applyBorder="1" applyAlignment="1" applyProtection="1">
      <alignment horizontal="left" vertical="center" indent="1"/>
      <protection/>
    </xf>
    <xf numFmtId="0" fontId="22" fillId="40" borderId="43" xfId="0" applyFont="1" applyFill="1" applyBorder="1" applyAlignment="1" applyProtection="1">
      <alignment horizontal="right" vertical="center"/>
      <protection/>
    </xf>
    <xf numFmtId="0" fontId="37" fillId="40" borderId="48" xfId="0" applyFont="1" applyFill="1" applyBorder="1" applyAlignment="1" applyProtection="1">
      <alignment horizontal="right" vertical="center" wrapText="1" shrinkToFit="1"/>
      <protection/>
    </xf>
    <xf numFmtId="0" fontId="37" fillId="40" borderId="49" xfId="0" applyFont="1" applyFill="1" applyBorder="1" applyAlignment="1" applyProtection="1">
      <alignment horizontal="right" vertical="center" wrapText="1" shrinkToFit="1"/>
      <protection/>
    </xf>
    <xf numFmtId="0" fontId="35" fillId="54" borderId="49" xfId="0" applyFont="1" applyFill="1" applyBorder="1" applyAlignment="1" applyProtection="1">
      <alignment horizontal="left" vertical="center" indent="1"/>
      <protection/>
    </xf>
    <xf numFmtId="0" fontId="22" fillId="40" borderId="49" xfId="0" applyFont="1" applyFill="1" applyBorder="1" applyAlignment="1" applyProtection="1">
      <alignment horizontal="right" vertical="center"/>
      <protection/>
    </xf>
    <xf numFmtId="0" fontId="15" fillId="33" borderId="0" xfId="0" applyFont="1" applyFill="1" applyBorder="1" applyAlignment="1" applyProtection="1">
      <alignment horizontal="center" vertical="center" wrapText="1"/>
      <protection/>
    </xf>
    <xf numFmtId="165" fontId="15" fillId="0" borderId="11" xfId="0" applyNumberFormat="1" applyFont="1" applyBorder="1" applyAlignment="1" applyProtection="1">
      <alignment horizontal="center" vertical="center" wrapText="1"/>
      <protection/>
    </xf>
    <xf numFmtId="165" fontId="15" fillId="0" borderId="40" xfId="0" applyNumberFormat="1" applyFont="1" applyBorder="1" applyAlignment="1" applyProtection="1">
      <alignment horizontal="center" vertical="center" wrapText="1"/>
      <protection/>
    </xf>
    <xf numFmtId="165" fontId="15" fillId="0" borderId="50" xfId="0" applyNumberFormat="1" applyFont="1" applyBorder="1" applyAlignment="1" applyProtection="1">
      <alignment horizontal="center" vertical="center" wrapText="1"/>
      <protection/>
    </xf>
    <xf numFmtId="0" fontId="99" fillId="70" borderId="51" xfId="0" applyFont="1" applyFill="1" applyBorder="1" applyAlignment="1" applyProtection="1">
      <alignment horizontal="center" vertical="center" wrapText="1"/>
      <protection/>
    </xf>
    <xf numFmtId="0" fontId="110" fillId="36" borderId="41" xfId="0" applyFont="1" applyFill="1" applyBorder="1" applyAlignment="1" applyProtection="1">
      <alignment horizontal="center" vertical="center" wrapText="1"/>
      <protection/>
    </xf>
    <xf numFmtId="0" fontId="99" fillId="71" borderId="51" xfId="0" applyFont="1" applyFill="1" applyBorder="1" applyAlignment="1" applyProtection="1">
      <alignment horizontal="center" vertical="center" wrapText="1"/>
      <protection/>
    </xf>
    <xf numFmtId="0" fontId="0" fillId="0" borderId="40"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165" fontId="22" fillId="72" borderId="34" xfId="0" applyNumberFormat="1" applyFont="1" applyFill="1" applyBorder="1" applyAlignment="1" applyProtection="1">
      <alignment horizontal="center" vertical="center" wrapText="1"/>
      <protection/>
    </xf>
    <xf numFmtId="165" fontId="22" fillId="72" borderId="18" xfId="0" applyNumberFormat="1" applyFont="1" applyFill="1" applyBorder="1" applyAlignment="1" applyProtection="1">
      <alignment horizontal="center" vertical="center" wrapText="1"/>
      <protection/>
    </xf>
    <xf numFmtId="165" fontId="22" fillId="72" borderId="52" xfId="0" applyNumberFormat="1" applyFont="1" applyFill="1" applyBorder="1" applyAlignment="1" applyProtection="1">
      <alignment horizontal="center" vertical="center" wrapText="1"/>
      <protection/>
    </xf>
    <xf numFmtId="165" fontId="22" fillId="72" borderId="53" xfId="0" applyNumberFormat="1" applyFont="1" applyFill="1" applyBorder="1" applyAlignment="1" applyProtection="1">
      <alignment horizontal="center" vertical="center" wrapText="1"/>
      <protection/>
    </xf>
    <xf numFmtId="0" fontId="28" fillId="0" borderId="20" xfId="0" applyFont="1" applyBorder="1" applyAlignment="1" applyProtection="1">
      <alignment horizontal="left" vertical="top" wrapText="1" indent="4"/>
      <protection locked="0"/>
    </xf>
    <xf numFmtId="0" fontId="0" fillId="0" borderId="20" xfId="0" applyBorder="1" applyAlignment="1" applyProtection="1">
      <alignment horizontal="left" vertical="top" wrapText="1" indent="4"/>
      <protection locked="0"/>
    </xf>
    <xf numFmtId="0" fontId="0" fillId="0" borderId="21" xfId="0" applyBorder="1" applyAlignment="1" applyProtection="1">
      <alignment horizontal="left" vertical="top" wrapText="1" indent="4"/>
      <protection locked="0"/>
    </xf>
    <xf numFmtId="0" fontId="0" fillId="0" borderId="0" xfId="0" applyBorder="1" applyAlignment="1" applyProtection="1">
      <alignment horizontal="left" vertical="top" wrapText="1" indent="4"/>
      <protection locked="0"/>
    </xf>
    <xf numFmtId="0" fontId="0" fillId="0" borderId="23" xfId="0" applyBorder="1" applyAlignment="1" applyProtection="1">
      <alignment horizontal="left" vertical="top" wrapText="1" indent="4"/>
      <protection locked="0"/>
    </xf>
    <xf numFmtId="0" fontId="4" fillId="73" borderId="43" xfId="0" applyFont="1" applyFill="1" applyBorder="1" applyAlignment="1" applyProtection="1">
      <alignment vertical="center"/>
      <protection locked="0"/>
    </xf>
    <xf numFmtId="0" fontId="41" fillId="7" borderId="43" xfId="0" applyFont="1" applyFill="1" applyBorder="1" applyAlignment="1" applyProtection="1">
      <alignment/>
      <protection locked="0"/>
    </xf>
    <xf numFmtId="0" fontId="41" fillId="7" borderId="17" xfId="0" applyFont="1" applyFill="1" applyBorder="1" applyAlignment="1" applyProtection="1">
      <alignment/>
      <protection locked="0"/>
    </xf>
    <xf numFmtId="0" fontId="41" fillId="7" borderId="24" xfId="0" applyFont="1" applyFill="1" applyBorder="1" applyAlignment="1" applyProtection="1">
      <alignment/>
      <protection locked="0"/>
    </xf>
    <xf numFmtId="0" fontId="41" fillId="7" borderId="54" xfId="0" applyFont="1" applyFill="1" applyBorder="1" applyAlignment="1" applyProtection="1">
      <alignment/>
      <protection locked="0"/>
    </xf>
    <xf numFmtId="0" fontId="46" fillId="74" borderId="55" xfId="0" applyFont="1" applyFill="1" applyBorder="1" applyAlignment="1" applyProtection="1">
      <alignment horizontal="center" vertical="center"/>
      <protection/>
    </xf>
    <xf numFmtId="0" fontId="3" fillId="75" borderId="56" xfId="0" applyFont="1" applyFill="1" applyBorder="1" applyAlignment="1" applyProtection="1">
      <alignment horizontal="center" vertical="center"/>
      <protection/>
    </xf>
    <xf numFmtId="0" fontId="3" fillId="75" borderId="57" xfId="0" applyFont="1" applyFill="1" applyBorder="1" applyAlignment="1" applyProtection="1">
      <alignment horizontal="center" vertical="center"/>
      <protection/>
    </xf>
    <xf numFmtId="0" fontId="0" fillId="76" borderId="0" xfId="0" applyFill="1" applyAlignment="1" applyProtection="1">
      <alignment/>
      <protection/>
    </xf>
    <xf numFmtId="0" fontId="0" fillId="0" borderId="0" xfId="0" applyAlignment="1" applyProtection="1">
      <alignment/>
      <protection/>
    </xf>
    <xf numFmtId="0" fontId="0" fillId="0" borderId="30" xfId="0" applyBorder="1" applyAlignment="1" applyProtection="1">
      <alignment/>
      <protection/>
    </xf>
    <xf numFmtId="0" fontId="99" fillId="77" borderId="58" xfId="0" applyFont="1" applyFill="1" applyBorder="1" applyAlignment="1" applyProtection="1">
      <alignment horizontal="center" vertical="center" wrapText="1"/>
      <protection/>
    </xf>
    <xf numFmtId="0" fontId="0" fillId="78" borderId="59" xfId="0" applyFill="1" applyBorder="1" applyAlignment="1" applyProtection="1">
      <alignment horizontal="center" vertical="center" wrapText="1"/>
      <protection/>
    </xf>
    <xf numFmtId="0" fontId="111" fillId="79" borderId="60" xfId="0" applyFont="1" applyFill="1" applyBorder="1" applyAlignment="1" applyProtection="1">
      <alignment horizontal="center" vertical="center" wrapText="1" shrinkToFit="1"/>
      <protection/>
    </xf>
    <xf numFmtId="0" fontId="0" fillId="0" borderId="20" xfId="0" applyBorder="1" applyAlignment="1" applyProtection="1">
      <alignment horizontal="center" vertical="center" wrapText="1" shrinkToFit="1"/>
      <protection/>
    </xf>
    <xf numFmtId="0" fontId="0" fillId="0" borderId="21" xfId="0" applyBorder="1" applyAlignment="1" applyProtection="1">
      <alignment horizontal="center" vertical="center" wrapText="1" shrinkToFit="1"/>
      <protection/>
    </xf>
    <xf numFmtId="166" fontId="6" fillId="33" borderId="0" xfId="0" applyNumberFormat="1" applyFont="1" applyFill="1" applyBorder="1" applyAlignment="1" applyProtection="1">
      <alignment horizontal="center" vertical="center"/>
      <protection/>
    </xf>
    <xf numFmtId="0" fontId="112" fillId="0" borderId="60" xfId="0" applyFont="1" applyBorder="1" applyAlignment="1" applyProtection="1">
      <alignment horizontal="center" vertical="center" wrapText="1"/>
      <protection/>
    </xf>
    <xf numFmtId="0" fontId="0" fillId="0" borderId="61" xfId="0" applyBorder="1" applyAlignment="1" applyProtection="1">
      <alignment horizontal="center" vertical="center" wrapText="1"/>
      <protection/>
    </xf>
    <xf numFmtId="0" fontId="0" fillId="0" borderId="62" xfId="0" applyBorder="1" applyAlignment="1" applyProtection="1">
      <alignment horizontal="center" vertical="center" wrapText="1"/>
      <protection/>
    </xf>
    <xf numFmtId="0" fontId="0" fillId="0" borderId="63"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110" fillId="36" borderId="16" xfId="0" applyFont="1" applyFill="1" applyBorder="1" applyAlignment="1" applyProtection="1">
      <alignment horizontal="center" vertical="center" wrapText="1"/>
      <protection/>
    </xf>
    <xf numFmtId="0" fontId="99" fillId="80" borderId="48" xfId="0" applyFont="1" applyFill="1" applyBorder="1" applyAlignment="1" applyProtection="1">
      <alignment horizontal="center" vertical="center" wrapText="1"/>
      <protection/>
    </xf>
    <xf numFmtId="0" fontId="110" fillId="36" borderId="49" xfId="0" applyFont="1" applyFill="1" applyBorder="1" applyAlignment="1" applyProtection="1">
      <alignment horizontal="center" vertical="center" wrapText="1"/>
      <protection/>
    </xf>
    <xf numFmtId="9" fontId="6" fillId="0" borderId="16" xfId="0" applyNumberFormat="1" applyFont="1" applyBorder="1" applyAlignment="1" applyProtection="1">
      <alignment vertical="center"/>
      <protection/>
    </xf>
    <xf numFmtId="0" fontId="0" fillId="0" borderId="16" xfId="0" applyBorder="1" applyAlignment="1" applyProtection="1">
      <alignment vertical="center"/>
      <protection/>
    </xf>
    <xf numFmtId="0" fontId="46" fillId="81" borderId="55" xfId="0" applyFont="1" applyFill="1" applyBorder="1" applyAlignment="1" applyProtection="1">
      <alignment horizontal="center" vertical="center"/>
      <protection/>
    </xf>
    <xf numFmtId="0" fontId="46" fillId="81" borderId="56" xfId="0" applyFont="1" applyFill="1" applyBorder="1" applyAlignment="1" applyProtection="1">
      <alignment horizontal="center" vertical="center"/>
      <protection/>
    </xf>
    <xf numFmtId="0" fontId="46" fillId="81" borderId="57"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wrapText="1"/>
      <protection/>
    </xf>
    <xf numFmtId="0" fontId="46" fillId="82" borderId="64" xfId="0" applyFont="1" applyFill="1" applyBorder="1" applyAlignment="1" applyProtection="1">
      <alignment horizontal="center" vertical="center"/>
      <protection/>
    </xf>
    <xf numFmtId="0" fontId="3" fillId="0" borderId="33" xfId="0" applyFont="1" applyBorder="1" applyAlignment="1" applyProtection="1">
      <alignment horizontal="center" vertical="center"/>
      <protection/>
    </xf>
    <xf numFmtId="165" fontId="22" fillId="83" borderId="52" xfId="0" applyNumberFormat="1" applyFont="1" applyFill="1" applyBorder="1" applyAlignment="1" applyProtection="1">
      <alignment horizontal="center" vertical="center" wrapText="1"/>
      <protection/>
    </xf>
    <xf numFmtId="165" fontId="22" fillId="83" borderId="53" xfId="0" applyNumberFormat="1" applyFont="1" applyFill="1" applyBorder="1" applyAlignment="1" applyProtection="1">
      <alignment horizontal="center" vertical="center" wrapText="1"/>
      <protection/>
    </xf>
    <xf numFmtId="165" fontId="15" fillId="0" borderId="16" xfId="0" applyNumberFormat="1" applyFont="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6" fillId="0" borderId="65" xfId="0" applyFont="1" applyBorder="1" applyAlignment="1" applyProtection="1">
      <alignment horizontal="center" vertical="center"/>
      <protection/>
    </xf>
    <xf numFmtId="0" fontId="0" fillId="0" borderId="30" xfId="0" applyBorder="1" applyAlignment="1">
      <alignment horizontal="center" vertical="center"/>
    </xf>
    <xf numFmtId="0" fontId="0" fillId="0" borderId="31" xfId="0" applyBorder="1" applyAlignment="1">
      <alignment horizontal="center" vertical="center"/>
    </xf>
    <xf numFmtId="165" fontId="22" fillId="83" borderId="34" xfId="0" applyNumberFormat="1" applyFont="1" applyFill="1" applyBorder="1" applyAlignment="1" applyProtection="1">
      <alignment horizontal="center" vertical="center" wrapText="1"/>
      <protection/>
    </xf>
    <xf numFmtId="165" fontId="22" fillId="83" borderId="18" xfId="0" applyNumberFormat="1" applyFont="1" applyFill="1" applyBorder="1" applyAlignment="1" applyProtection="1">
      <alignment horizontal="center" vertical="center" wrapText="1"/>
      <protection/>
    </xf>
    <xf numFmtId="0" fontId="26" fillId="54" borderId="60" xfId="0" applyFont="1" applyFill="1" applyBorder="1" applyAlignment="1" applyProtection="1">
      <alignment horizontal="center" vertical="center" wrapText="1" shrinkToFit="1"/>
      <protection/>
    </xf>
    <xf numFmtId="0" fontId="26" fillId="54" borderId="20" xfId="0" applyFont="1" applyFill="1" applyBorder="1" applyAlignment="1" applyProtection="1">
      <alignment horizontal="center" vertical="center" wrapText="1" shrinkToFit="1"/>
      <protection/>
    </xf>
    <xf numFmtId="0" fontId="26" fillId="54" borderId="62" xfId="0" applyFont="1" applyFill="1" applyBorder="1" applyAlignment="1" applyProtection="1">
      <alignment horizontal="center" vertical="center" wrapText="1" shrinkToFit="1"/>
      <protection/>
    </xf>
    <xf numFmtId="0" fontId="26" fillId="54" borderId="0" xfId="0" applyFont="1" applyFill="1" applyBorder="1" applyAlignment="1" applyProtection="1">
      <alignment horizontal="center" vertical="center" wrapText="1" shrinkToFit="1"/>
      <protection/>
    </xf>
    <xf numFmtId="0" fontId="35" fillId="0" borderId="49" xfId="0" applyFont="1" applyBorder="1" applyAlignment="1" applyProtection="1">
      <alignment horizontal="left" vertical="center" indent="1"/>
      <protection/>
    </xf>
    <xf numFmtId="0" fontId="35" fillId="0" borderId="53" xfId="0" applyFont="1" applyBorder="1" applyAlignment="1" applyProtection="1">
      <alignment horizontal="left" vertical="center" indent="1"/>
      <protection/>
    </xf>
    <xf numFmtId="0" fontId="46" fillId="84" borderId="55" xfId="0" applyFont="1" applyFill="1" applyBorder="1" applyAlignment="1" applyProtection="1">
      <alignment horizontal="center" vertical="center"/>
      <protection/>
    </xf>
    <xf numFmtId="0" fontId="46" fillId="84" borderId="56" xfId="0" applyFont="1" applyFill="1" applyBorder="1" applyAlignment="1" applyProtection="1">
      <alignment horizontal="center" vertical="center"/>
      <protection/>
    </xf>
    <xf numFmtId="0" fontId="46" fillId="84" borderId="66" xfId="0" applyFont="1" applyFill="1" applyBorder="1" applyAlignment="1" applyProtection="1">
      <alignment horizontal="center" vertical="center"/>
      <protection/>
    </xf>
    <xf numFmtId="0" fontId="46" fillId="85" borderId="64" xfId="0" applyFont="1" applyFill="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46" fillId="86" borderId="64" xfId="0" applyFont="1" applyFill="1" applyBorder="1" applyAlignment="1" applyProtection="1">
      <alignment horizontal="center" vertical="center"/>
      <protection/>
    </xf>
    <xf numFmtId="0" fontId="46" fillId="81" borderId="64" xfId="0" applyFont="1" applyFill="1" applyBorder="1" applyAlignment="1" applyProtection="1">
      <alignment horizontal="center" vertical="center"/>
      <protection/>
    </xf>
    <xf numFmtId="1" fontId="42" fillId="0" borderId="16" xfId="0" applyNumberFormat="1" applyFont="1" applyFill="1" applyBorder="1" applyAlignment="1" applyProtection="1">
      <alignment horizontal="left" vertical="top" wrapText="1"/>
      <protection/>
    </xf>
    <xf numFmtId="0" fontId="42" fillId="0" borderId="16" xfId="0" applyFont="1" applyBorder="1" applyAlignment="1" applyProtection="1">
      <alignment horizontal="left" vertical="top" wrapText="1"/>
      <protection/>
    </xf>
    <xf numFmtId="1" fontId="42" fillId="0" borderId="16" xfId="0" applyNumberFormat="1" applyFont="1" applyFill="1" applyBorder="1" applyAlignment="1" applyProtection="1" quotePrefix="1">
      <alignment horizontal="left" vertical="top" wrapText="1"/>
      <protection/>
    </xf>
    <xf numFmtId="1" fontId="8" fillId="37" borderId="16" xfId="0" applyNumberFormat="1" applyFont="1" applyFill="1" applyBorder="1" applyAlignment="1" applyProtection="1">
      <alignment vertical="center"/>
      <protection/>
    </xf>
    <xf numFmtId="0" fontId="6" fillId="0" borderId="16" xfId="0" applyFont="1" applyBorder="1" applyAlignment="1" applyProtection="1">
      <alignment vertical="center"/>
      <protection/>
    </xf>
    <xf numFmtId="1" fontId="42" fillId="0" borderId="16" xfId="0" applyNumberFormat="1" applyFont="1" applyBorder="1" applyAlignment="1" applyProtection="1" quotePrefix="1">
      <alignment horizontal="left" vertical="center" wrapText="1"/>
      <protection/>
    </xf>
    <xf numFmtId="0" fontId="42" fillId="0" borderId="16" xfId="0" applyFont="1" applyBorder="1" applyAlignment="1" applyProtection="1">
      <alignment horizontal="left" wrapText="1"/>
      <protection/>
    </xf>
    <xf numFmtId="49" fontId="8" fillId="0" borderId="16" xfId="0" applyNumberFormat="1" applyFont="1" applyFill="1" applyBorder="1" applyAlignment="1" applyProtection="1">
      <alignment horizontal="center" vertical="center" wrapText="1" shrinkToFit="1"/>
      <protection/>
    </xf>
    <xf numFmtId="1" fontId="5" fillId="37" borderId="16" xfId="0" applyNumberFormat="1" applyFont="1" applyFill="1" applyBorder="1" applyAlignment="1" applyProtection="1">
      <alignment horizontal="center" vertical="center"/>
      <protection/>
    </xf>
    <xf numFmtId="0" fontId="5" fillId="0" borderId="16" xfId="0" applyFont="1" applyBorder="1" applyAlignment="1" applyProtection="1">
      <alignment horizontal="center" vertical="center"/>
      <protection/>
    </xf>
    <xf numFmtId="1" fontId="8" fillId="37" borderId="16" xfId="0" applyNumberFormat="1" applyFont="1" applyFill="1" applyBorder="1" applyAlignment="1" applyProtection="1">
      <alignment horizontal="left" vertical="center" wrapText="1"/>
      <protection/>
    </xf>
    <xf numFmtId="0" fontId="6" fillId="0" borderId="16" xfId="0" applyFont="1" applyBorder="1" applyAlignment="1" applyProtection="1">
      <alignment horizontal="left" vertical="center" wrapText="1"/>
      <protection/>
    </xf>
    <xf numFmtId="1" fontId="0" fillId="38" borderId="16" xfId="0" applyNumberFormat="1" applyFill="1" applyBorder="1" applyAlignment="1" applyProtection="1">
      <alignment vertical="center"/>
      <protection/>
    </xf>
    <xf numFmtId="1" fontId="30" fillId="38" borderId="16" xfId="0" applyNumberFormat="1" applyFont="1" applyFill="1" applyBorder="1" applyAlignment="1" applyProtection="1">
      <alignment horizontal="right" vertical="center" wrapText="1"/>
      <protection/>
    </xf>
    <xf numFmtId="1" fontId="5" fillId="87" borderId="24" xfId="0" applyNumberFormat="1" applyFont="1" applyFill="1" applyBorder="1" applyAlignment="1" applyProtection="1">
      <alignment horizontal="center" vertical="center" textRotation="90" wrapText="1"/>
      <protection/>
    </xf>
    <xf numFmtId="1" fontId="5" fillId="87" borderId="68" xfId="0" applyNumberFormat="1" applyFont="1" applyFill="1" applyBorder="1" applyAlignment="1" applyProtection="1">
      <alignment horizontal="center" vertical="center" textRotation="90" wrapText="1"/>
      <protection/>
    </xf>
    <xf numFmtId="0" fontId="0" fillId="0" borderId="68" xfId="0" applyBorder="1" applyAlignment="1" applyProtection="1">
      <alignment horizontal="center" vertical="center" textRotation="90" wrapText="1"/>
      <protection/>
    </xf>
    <xf numFmtId="0" fontId="0" fillId="0" borderId="69" xfId="0" applyBorder="1" applyAlignment="1" applyProtection="1">
      <alignment horizontal="center" vertical="center" textRotation="90" wrapText="1"/>
      <protection/>
    </xf>
    <xf numFmtId="49" fontId="36" fillId="38" borderId="16" xfId="0" applyNumberFormat="1" applyFont="1" applyFill="1" applyBorder="1" applyAlignment="1" applyProtection="1">
      <alignment horizontal="center" vertical="center" wrapText="1"/>
      <protection/>
    </xf>
    <xf numFmtId="0" fontId="0" fillId="0" borderId="16" xfId="0" applyBorder="1" applyAlignment="1" applyProtection="1">
      <alignment/>
      <protection/>
    </xf>
    <xf numFmtId="11" fontId="43" fillId="0" borderId="16" xfId="0" applyNumberFormat="1" applyFont="1" applyFill="1" applyBorder="1" applyAlignment="1" applyProtection="1">
      <alignment horizontal="left" vertical="center" wrapText="1"/>
      <protection/>
    </xf>
    <xf numFmtId="49" fontId="43" fillId="0" borderId="16" xfId="0" applyNumberFormat="1" applyFont="1" applyFill="1" applyBorder="1" applyAlignment="1" applyProtection="1">
      <alignment horizontal="left" vertical="top" wrapText="1"/>
      <protection/>
    </xf>
    <xf numFmtId="1" fontId="43" fillId="0" borderId="16" xfId="0" applyNumberFormat="1" applyFont="1" applyFill="1" applyBorder="1" applyAlignment="1" applyProtection="1" quotePrefix="1">
      <alignment horizontal="left" vertical="top" wrapText="1"/>
      <protection/>
    </xf>
    <xf numFmtId="49" fontId="42" fillId="0" borderId="16" xfId="0" applyNumberFormat="1" applyFont="1" applyFill="1" applyBorder="1" applyAlignment="1" applyProtection="1">
      <alignment horizontal="left" vertical="center" wrapText="1"/>
      <protection/>
    </xf>
    <xf numFmtId="49" fontId="43" fillId="0" borderId="16" xfId="0" applyNumberFormat="1" applyFont="1" applyFill="1" applyBorder="1" applyAlignment="1" applyProtection="1">
      <alignment horizontal="left" vertical="center" wrapText="1"/>
      <protection/>
    </xf>
    <xf numFmtId="0" fontId="0" fillId="0" borderId="11" xfId="0" applyFont="1" applyFill="1" applyBorder="1" applyAlignment="1" applyProtection="1">
      <alignment/>
      <protection/>
    </xf>
    <xf numFmtId="1" fontId="48" fillId="82" borderId="16" xfId="0" applyNumberFormat="1" applyFont="1" applyFill="1" applyBorder="1" applyAlignment="1" applyProtection="1">
      <alignment horizontal="center" vertical="center" textRotation="90" wrapText="1"/>
      <protection/>
    </xf>
    <xf numFmtId="0" fontId="42" fillId="0" borderId="16" xfId="0" applyFont="1" applyBorder="1" applyAlignment="1" applyProtection="1">
      <alignment horizontal="center" vertical="center" textRotation="90" wrapText="1"/>
      <protection/>
    </xf>
    <xf numFmtId="49" fontId="42" fillId="0" borderId="16" xfId="0" applyNumberFormat="1" applyFont="1" applyFill="1" applyBorder="1" applyAlignment="1" applyProtection="1">
      <alignment horizontal="left" vertical="top" wrapText="1"/>
      <protection/>
    </xf>
    <xf numFmtId="49" fontId="12" fillId="88" borderId="16" xfId="0" applyNumberFormat="1" applyFont="1" applyFill="1" applyBorder="1" applyAlignment="1" applyProtection="1">
      <alignment horizontal="center" vertical="center" wrapText="1" shrinkToFit="1"/>
      <protection/>
    </xf>
    <xf numFmtId="0" fontId="5" fillId="54" borderId="16" xfId="0" applyFont="1" applyFill="1" applyBorder="1" applyAlignment="1" applyProtection="1">
      <alignment horizontal="left" vertical="center" indent="1"/>
      <protection/>
    </xf>
    <xf numFmtId="49" fontId="8" fillId="54" borderId="16" xfId="0" applyNumberFormat="1" applyFont="1" applyFill="1" applyBorder="1" applyAlignment="1" applyProtection="1">
      <alignment horizontal="center" vertical="center" wrapText="1" shrinkToFit="1"/>
      <protection/>
    </xf>
    <xf numFmtId="0" fontId="7" fillId="39" borderId="16" xfId="0" applyFont="1" applyFill="1" applyBorder="1" applyAlignment="1" applyProtection="1">
      <alignment horizontal="left" vertical="center" indent="1"/>
      <protection locked="0"/>
    </xf>
    <xf numFmtId="0" fontId="0" fillId="0" borderId="11" xfId="0" applyFont="1" applyBorder="1" applyAlignment="1" applyProtection="1">
      <alignment/>
      <protection/>
    </xf>
    <xf numFmtId="49" fontId="42" fillId="0" borderId="16" xfId="0" applyNumberFormat="1" applyFont="1" applyBorder="1" applyAlignment="1" applyProtection="1">
      <alignment horizontal="left" vertical="top" wrapText="1"/>
      <protection/>
    </xf>
    <xf numFmtId="49" fontId="42" fillId="0" borderId="16" xfId="0" applyNumberFormat="1" applyFont="1" applyBorder="1" applyAlignment="1" applyProtection="1" quotePrefix="1">
      <alignment horizontal="left" vertical="top" wrapText="1"/>
      <protection/>
    </xf>
    <xf numFmtId="1" fontId="48" fillId="89" borderId="16" xfId="0" applyNumberFormat="1" applyFont="1" applyFill="1" applyBorder="1" applyAlignment="1" applyProtection="1">
      <alignment horizontal="center" vertical="center" textRotation="90" wrapText="1"/>
      <protection/>
    </xf>
    <xf numFmtId="0" fontId="42" fillId="0" borderId="16" xfId="0" applyFont="1" applyBorder="1" applyAlignment="1" applyProtection="1">
      <alignment/>
      <protection/>
    </xf>
    <xf numFmtId="1" fontId="48" fillId="89" borderId="24" xfId="0" applyNumberFormat="1" applyFont="1" applyFill="1" applyBorder="1" applyAlignment="1" applyProtection="1">
      <alignment horizontal="center" vertical="center" textRotation="90" wrapText="1"/>
      <protection/>
    </xf>
    <xf numFmtId="1" fontId="48" fillId="89" borderId="68" xfId="0" applyNumberFormat="1" applyFont="1" applyFill="1" applyBorder="1" applyAlignment="1" applyProtection="1">
      <alignment horizontal="center" vertical="center" textRotation="90" wrapText="1"/>
      <protection/>
    </xf>
    <xf numFmtId="1" fontId="42" fillId="0" borderId="16" xfId="0" applyNumberFormat="1" applyFont="1" applyBorder="1" applyAlignment="1" applyProtection="1">
      <alignment horizontal="left" vertical="top" wrapText="1"/>
      <protection/>
    </xf>
    <xf numFmtId="11" fontId="42" fillId="0" borderId="16" xfId="0" applyNumberFormat="1" applyFont="1" applyBorder="1" applyAlignment="1" applyProtection="1" quotePrefix="1">
      <alignment horizontal="left" vertical="top" wrapText="1"/>
      <protection/>
    </xf>
    <xf numFmtId="11" fontId="42" fillId="0" borderId="16" xfId="0" applyNumberFormat="1" applyFont="1" applyBorder="1" applyAlignment="1" applyProtection="1">
      <alignment horizontal="left" vertical="top" wrapText="1"/>
      <protection/>
    </xf>
    <xf numFmtId="1" fontId="42" fillId="38" borderId="16" xfId="0" applyNumberFormat="1" applyFont="1" applyFill="1" applyBorder="1" applyAlignment="1" applyProtection="1">
      <alignment vertical="center"/>
      <protection/>
    </xf>
    <xf numFmtId="49" fontId="42" fillId="33" borderId="16" xfId="0" applyNumberFormat="1" applyFont="1" applyFill="1" applyBorder="1" applyAlignment="1" applyProtection="1">
      <alignment vertical="center"/>
      <protection/>
    </xf>
    <xf numFmtId="0" fontId="30" fillId="33" borderId="16" xfId="0" applyFont="1" applyFill="1" applyBorder="1" applyAlignment="1" applyProtection="1">
      <alignment horizontal="right" vertical="center" wrapText="1"/>
      <protection/>
    </xf>
    <xf numFmtId="49" fontId="42" fillId="38" borderId="16" xfId="0" applyNumberFormat="1" applyFont="1" applyFill="1" applyBorder="1" applyAlignment="1" applyProtection="1">
      <alignment vertical="center"/>
      <protection/>
    </xf>
    <xf numFmtId="0" fontId="30" fillId="38" borderId="16" xfId="0" applyFont="1" applyFill="1" applyBorder="1" applyAlignment="1" applyProtection="1">
      <alignment horizontal="right" vertical="center" wrapText="1"/>
      <protection/>
    </xf>
    <xf numFmtId="1" fontId="15" fillId="87" borderId="16" xfId="0" applyNumberFormat="1" applyFont="1" applyFill="1" applyBorder="1" applyAlignment="1" applyProtection="1">
      <alignment horizontal="center" vertical="center" textRotation="90" wrapText="1"/>
      <protection/>
    </xf>
    <xf numFmtId="1" fontId="44" fillId="0" borderId="16" xfId="0" applyNumberFormat="1" applyFont="1" applyFill="1" applyBorder="1" applyAlignment="1" applyProtection="1">
      <alignment horizontal="left" vertical="top" wrapText="1"/>
      <protection/>
    </xf>
    <xf numFmtId="0" fontId="44" fillId="0" borderId="16" xfId="0" applyFont="1" applyBorder="1" applyAlignment="1" applyProtection="1">
      <alignment horizontal="left" vertical="top" wrapText="1"/>
      <protection/>
    </xf>
    <xf numFmtId="1" fontId="15" fillId="82" borderId="16" xfId="0" applyNumberFormat="1" applyFont="1" applyFill="1" applyBorder="1" applyAlignment="1" applyProtection="1">
      <alignment horizontal="center" vertical="center" textRotation="90" wrapText="1"/>
      <protection/>
    </xf>
    <xf numFmtId="1" fontId="5" fillId="82" borderId="16" xfId="0" applyNumberFormat="1" applyFont="1" applyFill="1" applyBorder="1" applyAlignment="1" applyProtection="1">
      <alignment horizontal="center" vertical="center" textRotation="90" wrapText="1"/>
      <protection/>
    </xf>
    <xf numFmtId="0" fontId="0" fillId="0" borderId="16" xfId="0" applyFont="1" applyFill="1" applyBorder="1" applyAlignment="1" applyProtection="1">
      <alignment/>
      <protection/>
    </xf>
    <xf numFmtId="49" fontId="0" fillId="33" borderId="16" xfId="0" applyNumberFormat="1" applyFill="1" applyBorder="1" applyAlignment="1" applyProtection="1">
      <alignment vertical="center"/>
      <protection/>
    </xf>
    <xf numFmtId="49" fontId="43" fillId="0" borderId="16" xfId="0" applyNumberFormat="1" applyFont="1" applyFill="1" applyBorder="1" applyAlignment="1" applyProtection="1">
      <alignment vertical="top" wrapText="1"/>
      <protection/>
    </xf>
    <xf numFmtId="0" fontId="42" fillId="0" borderId="16" xfId="0" applyFont="1" applyBorder="1" applyAlignment="1" applyProtection="1">
      <alignment vertical="top" wrapText="1"/>
      <protection/>
    </xf>
    <xf numFmtId="1" fontId="36" fillId="82" borderId="16" xfId="0" applyNumberFormat="1" applyFont="1" applyFill="1" applyBorder="1" applyAlignment="1" applyProtection="1">
      <alignment horizontal="center" vertical="center" textRotation="90" wrapText="1"/>
      <protection/>
    </xf>
    <xf numFmtId="49" fontId="42" fillId="0" borderId="16" xfId="0" applyNumberFormat="1" applyFont="1" applyFill="1" applyBorder="1" applyAlignment="1" applyProtection="1">
      <alignment vertical="top" wrapText="1"/>
      <protection/>
    </xf>
    <xf numFmtId="0" fontId="0" fillId="0" borderId="16" xfId="0" applyBorder="1" applyAlignment="1" applyProtection="1">
      <alignment vertical="top" wrapText="1"/>
      <protection/>
    </xf>
    <xf numFmtId="0" fontId="113" fillId="0" borderId="16" xfId="0" applyFont="1" applyBorder="1" applyAlignment="1" applyProtection="1">
      <alignment vertical="top" wrapText="1"/>
      <protection/>
    </xf>
    <xf numFmtId="49" fontId="42" fillId="0" borderId="16" xfId="0" applyNumberFormat="1" applyFont="1" applyBorder="1" applyAlignment="1" applyProtection="1">
      <alignment vertical="top" wrapText="1"/>
      <protection/>
    </xf>
    <xf numFmtId="0" fontId="1" fillId="47" borderId="29" xfId="0" applyFont="1" applyFill="1" applyBorder="1" applyAlignment="1" applyProtection="1">
      <alignment horizontal="center" vertical="center" wrapText="1" shrinkToFit="1"/>
      <protection hidden="1"/>
    </xf>
    <xf numFmtId="0" fontId="6" fillId="38" borderId="36" xfId="0" applyFont="1" applyFill="1" applyBorder="1" applyAlignment="1" applyProtection="1">
      <alignment horizontal="left" vertical="top" wrapText="1"/>
      <protection hidden="1"/>
    </xf>
    <xf numFmtId="0" fontId="0" fillId="0" borderId="70" xfId="0" applyBorder="1" applyAlignment="1">
      <alignment horizontal="left" vertical="top" wrapText="1"/>
    </xf>
    <xf numFmtId="0" fontId="0" fillId="0" borderId="37" xfId="0" applyBorder="1" applyAlignment="1">
      <alignment horizontal="left" vertical="top" wrapText="1"/>
    </xf>
    <xf numFmtId="0" fontId="0" fillId="38" borderId="36" xfId="0" applyFill="1" applyBorder="1" applyAlignment="1" applyProtection="1">
      <alignment/>
      <protection hidden="1"/>
    </xf>
    <xf numFmtId="0" fontId="0" fillId="0" borderId="70" xfId="0" applyBorder="1" applyAlignment="1">
      <alignment/>
    </xf>
    <xf numFmtId="0" fontId="0" fillId="0" borderId="37" xfId="0"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35">
    <dxf>
      <font>
        <b val="0"/>
        <i/>
      </font>
      <fill>
        <patternFill patternType="solid">
          <fgColor indexed="41"/>
          <bgColor indexed="9"/>
        </patternFill>
      </fill>
    </dxf>
    <dxf>
      <font>
        <b/>
        <i/>
        <u val="none"/>
        <color indexed="63"/>
      </font>
      <fill>
        <patternFill patternType="solid">
          <fgColor indexed="9"/>
          <bgColor indexed="41"/>
        </patternFill>
      </fill>
    </dxf>
    <dxf>
      <font>
        <b/>
        <i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ont>
        <b val="0"/>
        <i/>
        <u val="none"/>
        <color indexed="63"/>
      </font>
    </dxf>
    <dxf>
      <font>
        <b/>
        <i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ont>
        <b val="0"/>
        <i/>
      </font>
      <fill>
        <patternFill patternType="solid">
          <fgColor indexed="41"/>
          <bgColor indexed="9"/>
        </patternFill>
      </fill>
    </dxf>
    <dxf>
      <font>
        <b/>
        <i/>
        <u val="none"/>
        <color indexed="63"/>
      </font>
      <fill>
        <patternFill patternType="solid">
          <fgColor indexed="9"/>
          <bgColor indexed="41"/>
        </patternFill>
      </fill>
    </dxf>
    <dxf>
      <font>
        <b/>
        <i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ont>
        <b val="0"/>
        <i/>
        <u val="none"/>
        <color indexed="63"/>
      </font>
    </dxf>
    <dxf>
      <font>
        <b/>
        <i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ont>
        <b/>
        <i val="0"/>
      </font>
    </dxf>
    <dxf>
      <font>
        <b/>
        <i val="0"/>
        <color indexed="10"/>
      </font>
    </dxf>
    <dxf>
      <font>
        <b/>
        <i val="0"/>
      </font>
      <fill>
        <patternFill patternType="solid">
          <fgColor indexed="27"/>
          <bgColor indexed="42"/>
        </patternFill>
      </fill>
    </dxf>
    <dxf>
      <font>
        <b/>
        <i val="0"/>
      </font>
      <fill>
        <patternFill patternType="solid">
          <fgColor indexed="22"/>
          <bgColor indexed="47"/>
        </patternFill>
      </fill>
    </dxf>
    <dxf>
      <font>
        <b/>
        <i val="0"/>
      </font>
      <fill>
        <patternFill patternType="solid">
          <fgColor indexed="27"/>
          <bgColor indexed="42"/>
        </patternFill>
      </fill>
    </dxf>
    <dxf>
      <font>
        <b/>
        <i val="0"/>
      </font>
      <fill>
        <patternFill patternType="solid">
          <fgColor indexed="22"/>
          <bgColor indexed="47"/>
        </patternFill>
      </fill>
    </dxf>
    <dxf>
      <font>
        <b/>
        <i val="0"/>
        <color indexed="9"/>
      </font>
      <fill>
        <patternFill patternType="solid">
          <fgColor indexed="60"/>
          <bgColor indexed="10"/>
        </patternFill>
      </fill>
    </dxf>
    <dxf>
      <font>
        <b/>
        <i val="0"/>
        <color indexed="8"/>
      </font>
      <fill>
        <patternFill patternType="solid">
          <fgColor indexed="22"/>
          <bgColor indexed="47"/>
        </patternFill>
      </fill>
    </dxf>
    <dxf>
      <font>
        <b/>
        <i val="0"/>
        <color indexed="8"/>
      </font>
      <fill>
        <patternFill patternType="solid">
          <fgColor indexed="27"/>
          <bgColor indexed="42"/>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i val="0"/>
      </font>
      <fill>
        <patternFill patternType="solid">
          <fgColor indexed="9"/>
          <bgColor indexed="26"/>
        </patternFill>
      </fill>
    </dxf>
    <dxf>
      <font>
        <b val="0"/>
        <color indexed="9"/>
      </font>
      <fill>
        <patternFill patternType="solid">
          <fgColor indexed="41"/>
          <bgColor indexed="9"/>
        </patternFill>
      </fill>
    </dxf>
    <dxf>
      <font>
        <b/>
        <i val="0"/>
        <color indexed="17"/>
      </font>
      <fill>
        <patternFill patternType="solid">
          <fgColor indexed="27"/>
          <bgColor indexed="42"/>
        </patternFill>
      </fill>
    </dxf>
    <dxf>
      <font>
        <b/>
        <i val="0"/>
        <color indexed="10"/>
      </font>
      <fill>
        <patternFill patternType="solid">
          <fgColor indexed="22"/>
          <bgColor indexed="47"/>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i val="0"/>
      </font>
      <fill>
        <patternFill patternType="solid">
          <fgColor indexed="9"/>
          <bgColor indexed="26"/>
        </patternFill>
      </fill>
    </dxf>
    <dxf>
      <font>
        <b val="0"/>
        <color indexed="9"/>
      </font>
      <fill>
        <patternFill patternType="solid">
          <fgColor indexed="41"/>
          <bgColor indexed="9"/>
        </patternFill>
      </fill>
    </dxf>
    <dxf>
      <font>
        <b/>
        <i val="0"/>
        <color indexed="17"/>
      </font>
      <fill>
        <patternFill patternType="solid">
          <fgColor indexed="27"/>
          <bgColor indexed="42"/>
        </patternFill>
      </fill>
    </dxf>
    <dxf>
      <font>
        <b/>
        <i val="0"/>
        <color indexed="10"/>
      </font>
      <fill>
        <patternFill patternType="solid">
          <fgColor indexed="22"/>
          <bgColor indexed="47"/>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i val="0"/>
      </font>
      <fill>
        <patternFill patternType="solid">
          <fgColor indexed="9"/>
          <bgColor indexed="26"/>
        </patternFill>
      </fill>
    </dxf>
    <dxf>
      <font>
        <b/>
        <i val="0"/>
        <color rgb="FF000000"/>
      </font>
      <fill>
        <patternFill patternType="solid">
          <fgColor rgb="FFC0C0C0"/>
          <bgColor rgb="FFCCCC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B3B3B3"/>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FF0000"/>
                </a:solidFill>
              </a:rPr>
              <a:t>Français</a:t>
            </a:r>
            <a:r>
              <a:rPr lang="en-US" cap="none" sz="1800" b="1" i="0" u="none" baseline="0">
                <a:solidFill>
                  <a:srgbClr val="FF0000"/>
                </a:solidFill>
              </a:rPr>
              <a:t> </a:t>
            </a:r>
            <a:r>
              <a:rPr lang="en-US" cap="none" sz="1200" b="0" i="0" u="none" baseline="0">
                <a:solidFill>
                  <a:srgbClr val="000000"/>
                </a:solidFill>
              </a:rPr>
              <a:t>
</a:t>
            </a:r>
            <a:r>
              <a:rPr lang="en-US" cap="none" sz="1200" b="0" i="0" u="none" baseline="0">
                <a:solidFill>
                  <a:srgbClr val="000000"/>
                </a:solidFill>
              </a:rPr>
              <a:t>Nombres d'élèves</a:t>
            </a:r>
          </a:p>
        </c:rich>
      </c:tx>
      <c:layout>
        <c:manualLayout>
          <c:xMode val="factor"/>
          <c:yMode val="factor"/>
          <c:x val="-0.016"/>
          <c:y val="-0.0395"/>
        </c:manualLayout>
      </c:layout>
      <c:spPr>
        <a:noFill/>
        <a:ln w="3175">
          <a:noFill/>
        </a:ln>
      </c:spPr>
    </c:title>
    <c:plotArea>
      <c:layout>
        <c:manualLayout>
          <c:xMode val="edge"/>
          <c:yMode val="edge"/>
          <c:x val="0.01975"/>
          <c:y val="0.18225"/>
          <c:w val="0.95175"/>
          <c:h val="0.8225"/>
        </c:manualLayout>
      </c:layout>
      <c:barChart>
        <c:barDir val="col"/>
        <c:grouping val="cluster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Graphiques!$B$2:$K$2</c:f>
              <c:strCache/>
            </c:strRef>
          </c:cat>
          <c:val>
            <c:numRef>
              <c:f>Graphiques!$B$3:$K$3</c:f>
              <c:numCache/>
            </c:numRef>
          </c:val>
        </c:ser>
        <c:axId val="16565139"/>
        <c:axId val="14868524"/>
      </c:barChart>
      <c:catAx>
        <c:axId val="16565139"/>
        <c:scaling>
          <c:orientation val="minMax"/>
        </c:scaling>
        <c:axPos val="b"/>
        <c:delete val="0"/>
        <c:numFmt formatCode="General" sourceLinked="1"/>
        <c:majorTickMark val="none"/>
        <c:minorTickMark val="none"/>
        <c:tickLblPos val="nextTo"/>
        <c:spPr>
          <a:ln w="3175">
            <a:solidFill>
              <a:srgbClr val="808080"/>
            </a:solidFill>
          </a:ln>
        </c:spPr>
        <c:crossAx val="14868524"/>
        <c:crosses val="autoZero"/>
        <c:auto val="1"/>
        <c:lblOffset val="100"/>
        <c:tickLblSkip val="1"/>
        <c:noMultiLvlLbl val="0"/>
      </c:catAx>
      <c:valAx>
        <c:axId val="14868524"/>
        <c:scaling>
          <c:orientation val="minMax"/>
        </c:scaling>
        <c:axPos val="l"/>
        <c:delete val="1"/>
        <c:majorTickMark val="out"/>
        <c:minorTickMark val="none"/>
        <c:tickLblPos val="nextTo"/>
        <c:crossAx val="1656513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99"/>
                </a:solidFill>
              </a:rPr>
              <a:t>Mathématiques</a:t>
            </a:r>
            <a:r>
              <a:rPr lang="en-US" cap="none" sz="1200" b="0" i="0" u="none" baseline="0">
                <a:solidFill>
                  <a:srgbClr val="000000"/>
                </a:solidFill>
              </a:rPr>
              <a:t>
</a:t>
            </a:r>
            <a:r>
              <a:rPr lang="en-US" cap="none" sz="1200" b="0" i="0" u="none" baseline="0">
                <a:solidFill>
                  <a:srgbClr val="000000"/>
                </a:solidFill>
              </a:rPr>
              <a:t>Nombres d'élèves</a:t>
            </a:r>
          </a:p>
        </c:rich>
      </c:tx>
      <c:layout>
        <c:manualLayout>
          <c:xMode val="factor"/>
          <c:yMode val="factor"/>
          <c:x val="0.0065"/>
          <c:y val="-0.0395"/>
        </c:manualLayout>
      </c:layout>
      <c:spPr>
        <a:noFill/>
        <a:ln w="3175">
          <a:noFill/>
        </a:ln>
      </c:spPr>
    </c:title>
    <c:plotArea>
      <c:layout>
        <c:manualLayout>
          <c:xMode val="edge"/>
          <c:yMode val="edge"/>
          <c:x val="0.019"/>
          <c:y val="0.16775"/>
          <c:w val="0.95425"/>
          <c:h val="0.836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Graphiques!$B$5:$K$5</c:f>
              <c:strCache/>
            </c:strRef>
          </c:cat>
          <c:val>
            <c:numRef>
              <c:f>Graphiques!$B$6:$K$6</c:f>
              <c:numCache/>
            </c:numRef>
          </c:val>
        </c:ser>
        <c:overlap val="-25"/>
        <c:axId val="66707853"/>
        <c:axId val="63499766"/>
      </c:barChart>
      <c:catAx>
        <c:axId val="66707853"/>
        <c:scaling>
          <c:orientation val="minMax"/>
        </c:scaling>
        <c:axPos val="b"/>
        <c:delete val="0"/>
        <c:numFmt formatCode="General" sourceLinked="1"/>
        <c:majorTickMark val="none"/>
        <c:minorTickMark val="none"/>
        <c:tickLblPos val="nextTo"/>
        <c:spPr>
          <a:ln w="3175">
            <a:solidFill>
              <a:srgbClr val="808080"/>
            </a:solidFill>
          </a:ln>
        </c:spPr>
        <c:crossAx val="63499766"/>
        <c:crosses val="autoZero"/>
        <c:auto val="1"/>
        <c:lblOffset val="100"/>
        <c:tickLblSkip val="1"/>
        <c:noMultiLvlLbl val="0"/>
      </c:catAx>
      <c:valAx>
        <c:axId val="63499766"/>
        <c:scaling>
          <c:orientation val="minMax"/>
        </c:scaling>
        <c:axPos val="l"/>
        <c:delete val="1"/>
        <c:majorTickMark val="out"/>
        <c:minorTickMark val="none"/>
        <c:tickLblPos val="nextTo"/>
        <c:crossAx val="6670785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514350</xdr:colOff>
      <xdr:row>2</xdr:row>
      <xdr:rowOff>209550</xdr:rowOff>
    </xdr:from>
    <xdr:to>
      <xdr:col>56</xdr:col>
      <xdr:colOff>457200</xdr:colOff>
      <xdr:row>2</xdr:row>
      <xdr:rowOff>209550</xdr:rowOff>
    </xdr:to>
    <xdr:sp>
      <xdr:nvSpPr>
        <xdr:cNvPr id="1" name="Line 4"/>
        <xdr:cNvSpPr>
          <a:spLocks/>
        </xdr:cNvSpPr>
      </xdr:nvSpPr>
      <xdr:spPr>
        <a:xfrm>
          <a:off x="16078200" y="1419225"/>
          <a:ext cx="5905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314325</xdr:colOff>
      <xdr:row>2</xdr:row>
      <xdr:rowOff>209550</xdr:rowOff>
    </xdr:from>
    <xdr:to>
      <xdr:col>35</xdr:col>
      <xdr:colOff>247650</xdr:colOff>
      <xdr:row>2</xdr:row>
      <xdr:rowOff>209550</xdr:rowOff>
    </xdr:to>
    <xdr:sp>
      <xdr:nvSpPr>
        <xdr:cNvPr id="1" name="Line 4"/>
        <xdr:cNvSpPr>
          <a:spLocks/>
        </xdr:cNvSpPr>
      </xdr:nvSpPr>
      <xdr:spPr>
        <a:xfrm>
          <a:off x="10639425" y="1419225"/>
          <a:ext cx="58102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38100</xdr:colOff>
      <xdr:row>4</xdr:row>
      <xdr:rowOff>28575</xdr:rowOff>
    </xdr:from>
    <xdr:to>
      <xdr:col>27</xdr:col>
      <xdr:colOff>76200</xdr:colOff>
      <xdr:row>4</xdr:row>
      <xdr:rowOff>28575</xdr:rowOff>
    </xdr:to>
    <xdr:sp>
      <xdr:nvSpPr>
        <xdr:cNvPr id="1" name="Line 1"/>
        <xdr:cNvSpPr>
          <a:spLocks/>
        </xdr:cNvSpPr>
      </xdr:nvSpPr>
      <xdr:spPr>
        <a:xfrm>
          <a:off x="4619625" y="1866900"/>
          <a:ext cx="361950" cy="0"/>
        </a:xfrm>
        <a:prstGeom prst="line">
          <a:avLst/>
        </a:prstGeom>
        <a:noFill/>
        <a:ln w="9360"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19050</xdr:rowOff>
    </xdr:from>
    <xdr:to>
      <xdr:col>5</xdr:col>
      <xdr:colOff>95250</xdr:colOff>
      <xdr:row>24</xdr:row>
      <xdr:rowOff>9525</xdr:rowOff>
    </xdr:to>
    <xdr:graphicFrame>
      <xdr:nvGraphicFramePr>
        <xdr:cNvPr id="1" name="Graphique 1"/>
        <xdr:cNvGraphicFramePr/>
      </xdr:nvGraphicFramePr>
      <xdr:xfrm>
        <a:off x="0" y="1152525"/>
        <a:ext cx="4248150" cy="2743200"/>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7</xdr:row>
      <xdr:rowOff>19050</xdr:rowOff>
    </xdr:from>
    <xdr:to>
      <xdr:col>10</xdr:col>
      <xdr:colOff>742950</xdr:colOff>
      <xdr:row>24</xdr:row>
      <xdr:rowOff>9525</xdr:rowOff>
    </xdr:to>
    <xdr:graphicFrame>
      <xdr:nvGraphicFramePr>
        <xdr:cNvPr id="2" name="Graphique 2"/>
        <xdr:cNvGraphicFramePr/>
      </xdr:nvGraphicFramePr>
      <xdr:xfrm>
        <a:off x="4257675" y="1152525"/>
        <a:ext cx="4448175"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6"/>
  <sheetViews>
    <sheetView showGridLines="0" tabSelected="1" zoomScale="80" zoomScaleNormal="80" workbookViewId="0" topLeftCell="A1">
      <selection activeCell="A1" sqref="A1:C1"/>
    </sheetView>
  </sheetViews>
  <sheetFormatPr defaultColWidth="11.421875" defaultRowHeight="12.75"/>
  <cols>
    <col min="1" max="1" width="8.8515625" style="1" customWidth="1"/>
    <col min="2" max="2" width="76.00390625" style="1" customWidth="1"/>
    <col min="3" max="3" width="9.7109375" style="1" customWidth="1"/>
    <col min="4" max="6" width="10.28125" style="1" customWidth="1"/>
    <col min="7" max="7" width="13.140625" style="1" customWidth="1"/>
    <col min="8" max="8" width="13.28125" style="1" customWidth="1"/>
    <col min="9" max="9" width="11.7109375" style="1" customWidth="1"/>
    <col min="10" max="16384" width="11.421875" style="1" customWidth="1"/>
  </cols>
  <sheetData>
    <row r="1" spans="1:3" ht="94.5" customHeight="1">
      <c r="A1" s="193" t="s">
        <v>388</v>
      </c>
      <c r="B1" s="193"/>
      <c r="C1" s="193"/>
    </row>
    <row r="2" spans="1:3" ht="18.75" customHeight="1">
      <c r="A2" s="194"/>
      <c r="B2" s="195" t="s">
        <v>0</v>
      </c>
      <c r="C2" s="194"/>
    </row>
    <row r="3" spans="1:3" ht="24.75" customHeight="1">
      <c r="A3" s="194"/>
      <c r="B3" s="196"/>
      <c r="C3" s="194"/>
    </row>
    <row r="4" spans="1:3" ht="151.5" customHeight="1">
      <c r="A4" s="194"/>
      <c r="B4" s="35" t="s">
        <v>297</v>
      </c>
      <c r="C4" s="194"/>
    </row>
    <row r="5" spans="1:3" ht="399" customHeight="1">
      <c r="A5" s="194"/>
      <c r="B5" s="42" t="s">
        <v>360</v>
      </c>
      <c r="C5" s="194"/>
    </row>
    <row r="6" spans="1:3" ht="124.5" customHeight="1">
      <c r="A6" s="168"/>
      <c r="B6" s="171" t="s">
        <v>370</v>
      </c>
      <c r="C6" s="168"/>
    </row>
  </sheetData>
  <sheetProtection/>
  <mergeCells count="4">
    <mergeCell ref="A1:C1"/>
    <mergeCell ref="A2:A5"/>
    <mergeCell ref="C2:C5"/>
    <mergeCell ref="B2:B3"/>
  </mergeCells>
  <printOptions/>
  <pageMargins left="0.39375" right="0.5902777777777778" top="0.39375" bottom="0.39375" header="0.5118055555555556" footer="0.511805555555555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Z102"/>
  <sheetViews>
    <sheetView showGridLines="0" zoomScale="75" zoomScaleNormal="75" zoomScalePageLayoutView="0" workbookViewId="0" topLeftCell="A1">
      <selection activeCell="BC45" sqref="BC45:BF45"/>
    </sheetView>
  </sheetViews>
  <sheetFormatPr defaultColWidth="11.421875" defaultRowHeight="12.75"/>
  <cols>
    <col min="1" max="1" width="3.57421875" style="3" customWidth="1"/>
    <col min="2" max="2" width="15.00390625" style="3" customWidth="1"/>
    <col min="3" max="3" width="15.7109375" style="3" customWidth="1"/>
    <col min="4" max="54" width="3.7109375" style="3" customWidth="1"/>
    <col min="55" max="56" width="9.7109375" style="3" customWidth="1"/>
    <col min="57" max="57" width="9.28125" style="3" customWidth="1"/>
    <col min="58" max="58" width="11.421875" style="3" customWidth="1"/>
    <col min="59" max="72" width="11.421875" style="3" hidden="1" customWidth="1"/>
    <col min="73" max="16384" width="11.421875" style="3" customWidth="1"/>
  </cols>
  <sheetData>
    <row r="1" spans="1:75" ht="69.75" customHeight="1">
      <c r="A1" s="197" t="s">
        <v>234</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8"/>
      <c r="BD1" s="198"/>
      <c r="BE1" s="198"/>
      <c r="BF1" s="198"/>
      <c r="BG1" s="23"/>
      <c r="BH1" s="23"/>
      <c r="BI1" s="23"/>
      <c r="BJ1" s="23"/>
      <c r="BK1" s="23"/>
      <c r="BL1" s="23"/>
      <c r="BM1" s="23"/>
      <c r="BN1" s="23"/>
      <c r="BO1" s="23"/>
      <c r="BP1" s="23"/>
      <c r="BQ1" s="23"/>
      <c r="BR1" s="23"/>
      <c r="BS1" s="23"/>
      <c r="BT1" s="23"/>
      <c r="BU1" s="23"/>
      <c r="BV1" s="23"/>
      <c r="BW1" s="157"/>
    </row>
    <row r="2" spans="1:75" ht="25.5" customHeight="1">
      <c r="A2" s="241" t="s">
        <v>1</v>
      </c>
      <c r="B2" s="242"/>
      <c r="C2" s="243"/>
      <c r="D2" s="247"/>
      <c r="E2" s="230"/>
      <c r="F2" s="230"/>
      <c r="G2" s="230"/>
      <c r="H2" s="230"/>
      <c r="I2" s="230"/>
      <c r="J2" s="230"/>
      <c r="K2" s="230"/>
      <c r="L2" s="230"/>
      <c r="M2" s="230"/>
      <c r="N2" s="230"/>
      <c r="O2" s="230"/>
      <c r="P2" s="230"/>
      <c r="Q2" s="230"/>
      <c r="R2" s="230"/>
      <c r="S2" s="230"/>
      <c r="T2" s="230"/>
      <c r="U2" s="230"/>
      <c r="V2" s="230"/>
      <c r="W2" s="230"/>
      <c r="X2" s="230"/>
      <c r="Y2" s="230"/>
      <c r="Z2" s="230"/>
      <c r="AA2" s="230"/>
      <c r="AB2" s="230"/>
      <c r="AC2" s="231"/>
      <c r="AD2" s="244" t="s">
        <v>2</v>
      </c>
      <c r="AE2" s="245"/>
      <c r="AF2" s="245"/>
      <c r="AG2" s="245"/>
      <c r="AH2" s="246"/>
      <c r="AI2" s="246"/>
      <c r="AJ2" s="243"/>
      <c r="AK2" s="206"/>
      <c r="AL2" s="207"/>
      <c r="AM2" s="207"/>
      <c r="AN2" s="207"/>
      <c r="AO2" s="207"/>
      <c r="AP2" s="207"/>
      <c r="AQ2" s="207"/>
      <c r="AR2" s="207"/>
      <c r="AS2" s="207"/>
      <c r="AT2" s="207"/>
      <c r="AU2" s="207"/>
      <c r="AV2" s="207"/>
      <c r="AW2" s="207"/>
      <c r="AX2" s="207"/>
      <c r="AY2" s="207"/>
      <c r="AZ2" s="207"/>
      <c r="BA2" s="207"/>
      <c r="BB2" s="208"/>
      <c r="BC2" s="199" t="s">
        <v>195</v>
      </c>
      <c r="BD2" s="199"/>
      <c r="BE2" s="199"/>
      <c r="BF2" s="200">
        <v>0.6</v>
      </c>
      <c r="BU2" s="23"/>
      <c r="BV2" s="23"/>
      <c r="BW2" s="157"/>
    </row>
    <row r="3" spans="1:75" ht="25.5" customHeight="1">
      <c r="A3" s="241" t="s">
        <v>3</v>
      </c>
      <c r="B3" s="242"/>
      <c r="C3" s="243"/>
      <c r="D3" s="229"/>
      <c r="E3" s="230"/>
      <c r="F3" s="230"/>
      <c r="G3" s="230"/>
      <c r="H3" s="230"/>
      <c r="I3" s="230"/>
      <c r="J3" s="230"/>
      <c r="K3" s="230"/>
      <c r="L3" s="230"/>
      <c r="M3" s="230"/>
      <c r="N3" s="230"/>
      <c r="O3" s="230"/>
      <c r="P3" s="230"/>
      <c r="Q3" s="230"/>
      <c r="R3" s="230"/>
      <c r="S3" s="230"/>
      <c r="T3" s="230"/>
      <c r="U3" s="230"/>
      <c r="V3" s="230"/>
      <c r="W3" s="230"/>
      <c r="X3" s="230"/>
      <c r="Y3" s="230"/>
      <c r="Z3" s="230"/>
      <c r="AA3" s="230"/>
      <c r="AB3" s="230"/>
      <c r="AC3" s="231"/>
      <c r="AD3" s="244" t="s">
        <v>4</v>
      </c>
      <c r="AE3" s="245"/>
      <c r="AF3" s="245"/>
      <c r="AG3" s="245"/>
      <c r="AH3" s="246"/>
      <c r="AI3" s="246"/>
      <c r="AJ3" s="243"/>
      <c r="AK3" s="238"/>
      <c r="AL3" s="239"/>
      <c r="AM3" s="239"/>
      <c r="AN3" s="239"/>
      <c r="AO3" s="239"/>
      <c r="AP3" s="239"/>
      <c r="AQ3" s="239"/>
      <c r="AR3" s="239"/>
      <c r="AS3" s="239"/>
      <c r="AT3" s="239"/>
      <c r="AU3" s="239"/>
      <c r="AV3" s="239"/>
      <c r="AW3" s="239"/>
      <c r="AX3" s="239"/>
      <c r="AY3" s="239"/>
      <c r="AZ3" s="239"/>
      <c r="BA3" s="239"/>
      <c r="BB3" s="240"/>
      <c r="BC3" s="199"/>
      <c r="BD3" s="199"/>
      <c r="BE3" s="199"/>
      <c r="BF3" s="200"/>
      <c r="BU3" s="23"/>
      <c r="BV3" s="23"/>
      <c r="BW3" s="157"/>
    </row>
    <row r="4" spans="1:74" ht="25.5" customHeight="1">
      <c r="A4" s="210" t="s">
        <v>5</v>
      </c>
      <c r="B4" s="210"/>
      <c r="C4" s="210"/>
      <c r="D4" s="211" t="s">
        <v>6</v>
      </c>
      <c r="E4" s="212"/>
      <c r="F4" s="212"/>
      <c r="G4" s="212"/>
      <c r="H4" s="212"/>
      <c r="I4" s="212"/>
      <c r="J4" s="212"/>
      <c r="K4" s="212"/>
      <c r="L4" s="212"/>
      <c r="M4" s="212"/>
      <c r="N4" s="212"/>
      <c r="O4" s="212"/>
      <c r="P4" s="212"/>
      <c r="Q4" s="212"/>
      <c r="R4" s="212"/>
      <c r="S4" s="212"/>
      <c r="T4" s="212"/>
      <c r="U4" s="212"/>
      <c r="V4" s="212"/>
      <c r="W4" s="212"/>
      <c r="X4" s="212"/>
      <c r="Y4" s="212"/>
      <c r="Z4" s="212"/>
      <c r="AA4" s="212"/>
      <c r="AB4" s="212"/>
      <c r="AC4" s="213"/>
      <c r="AD4" s="214" t="s">
        <v>7</v>
      </c>
      <c r="AE4" s="215"/>
      <c r="AF4" s="215"/>
      <c r="AG4" s="215"/>
      <c r="AH4" s="215"/>
      <c r="AI4" s="215"/>
      <c r="AJ4" s="216"/>
      <c r="AK4" s="217" t="s">
        <v>64</v>
      </c>
      <c r="AL4" s="218"/>
      <c r="AM4" s="218"/>
      <c r="AN4" s="218"/>
      <c r="AO4" s="218"/>
      <c r="AP4" s="218"/>
      <c r="AQ4" s="218"/>
      <c r="AR4" s="218"/>
      <c r="AS4" s="218"/>
      <c r="AT4" s="218"/>
      <c r="AU4" s="218"/>
      <c r="AV4" s="218"/>
      <c r="AW4" s="218"/>
      <c r="AX4" s="218"/>
      <c r="AY4" s="218"/>
      <c r="AZ4" s="218"/>
      <c r="BA4" s="218"/>
      <c r="BB4" s="219"/>
      <c r="BC4" s="201" t="s">
        <v>8</v>
      </c>
      <c r="BD4" s="202" t="s">
        <v>9</v>
      </c>
      <c r="BE4" s="203" t="s">
        <v>10</v>
      </c>
      <c r="BF4" s="204" t="s">
        <v>11</v>
      </c>
      <c r="BU4" s="23"/>
      <c r="BV4" s="23"/>
    </row>
    <row r="5" spans="1:74" ht="32.25" customHeight="1">
      <c r="A5" s="128" t="s">
        <v>12</v>
      </c>
      <c r="B5" s="205" t="s">
        <v>13</v>
      </c>
      <c r="C5" s="205"/>
      <c r="D5" s="165" t="s">
        <v>14</v>
      </c>
      <c r="E5" s="165" t="s">
        <v>15</v>
      </c>
      <c r="F5" s="165" t="s">
        <v>16</v>
      </c>
      <c r="G5" s="165" t="s">
        <v>17</v>
      </c>
      <c r="H5" s="165" t="s">
        <v>18</v>
      </c>
      <c r="I5" s="165" t="s">
        <v>19</v>
      </c>
      <c r="J5" s="165" t="s">
        <v>20</v>
      </c>
      <c r="K5" s="165" t="s">
        <v>21</v>
      </c>
      <c r="L5" s="165" t="s">
        <v>22</v>
      </c>
      <c r="M5" s="165" t="s">
        <v>23</v>
      </c>
      <c r="N5" s="165" t="s">
        <v>72</v>
      </c>
      <c r="O5" s="165" t="s">
        <v>73</v>
      </c>
      <c r="P5" s="165" t="s">
        <v>74</v>
      </c>
      <c r="Q5" s="165" t="s">
        <v>75</v>
      </c>
      <c r="R5" s="165" t="s">
        <v>76</v>
      </c>
      <c r="S5" s="165" t="s">
        <v>77</v>
      </c>
      <c r="T5" s="165" t="s">
        <v>78</v>
      </c>
      <c r="U5" s="165" t="s">
        <v>79</v>
      </c>
      <c r="V5" s="165" t="s">
        <v>80</v>
      </c>
      <c r="W5" s="165" t="s">
        <v>81</v>
      </c>
      <c r="X5" s="165" t="s">
        <v>82</v>
      </c>
      <c r="Y5" s="165" t="s">
        <v>242</v>
      </c>
      <c r="Z5" s="165" t="s">
        <v>243</v>
      </c>
      <c r="AA5" s="165" t="s">
        <v>244</v>
      </c>
      <c r="AB5" s="165" t="s">
        <v>245</v>
      </c>
      <c r="AC5" s="165" t="s">
        <v>246</v>
      </c>
      <c r="AD5" s="166" t="s">
        <v>206</v>
      </c>
      <c r="AE5" s="166" t="s">
        <v>247</v>
      </c>
      <c r="AF5" s="166" t="s">
        <v>248</v>
      </c>
      <c r="AG5" s="166" t="s">
        <v>249</v>
      </c>
      <c r="AH5" s="166" t="s">
        <v>250</v>
      </c>
      <c r="AI5" s="166" t="s">
        <v>251</v>
      </c>
      <c r="AJ5" s="166" t="s">
        <v>252</v>
      </c>
      <c r="AK5" s="167" t="s">
        <v>207</v>
      </c>
      <c r="AL5" s="167" t="s">
        <v>208</v>
      </c>
      <c r="AM5" s="167" t="s">
        <v>209</v>
      </c>
      <c r="AN5" s="167" t="s">
        <v>210</v>
      </c>
      <c r="AO5" s="167" t="s">
        <v>253</v>
      </c>
      <c r="AP5" s="167" t="s">
        <v>254</v>
      </c>
      <c r="AQ5" s="167" t="s">
        <v>255</v>
      </c>
      <c r="AR5" s="167" t="s">
        <v>256</v>
      </c>
      <c r="AS5" s="167" t="s">
        <v>257</v>
      </c>
      <c r="AT5" s="167" t="s">
        <v>258</v>
      </c>
      <c r="AU5" s="167" t="s">
        <v>259</v>
      </c>
      <c r="AV5" s="167" t="s">
        <v>260</v>
      </c>
      <c r="AW5" s="167" t="s">
        <v>261</v>
      </c>
      <c r="AX5" s="167" t="s">
        <v>262</v>
      </c>
      <c r="AY5" s="167" t="s">
        <v>263</v>
      </c>
      <c r="AZ5" s="167" t="s">
        <v>264</v>
      </c>
      <c r="BA5" s="167" t="s">
        <v>265</v>
      </c>
      <c r="BB5" s="167" t="s">
        <v>266</v>
      </c>
      <c r="BC5" s="201"/>
      <c r="BD5" s="202"/>
      <c r="BE5" s="203"/>
      <c r="BF5" s="204"/>
      <c r="BG5" s="129" t="s">
        <v>24</v>
      </c>
      <c r="BH5" s="130" t="s">
        <v>26</v>
      </c>
      <c r="BI5" s="131" t="s">
        <v>27</v>
      </c>
      <c r="BJ5" s="132" t="s">
        <v>28</v>
      </c>
      <c r="BK5" s="131" t="s">
        <v>29</v>
      </c>
      <c r="BL5" s="130" t="s">
        <v>30</v>
      </c>
      <c r="BM5" s="131" t="s">
        <v>31</v>
      </c>
      <c r="BN5" s="132" t="s">
        <v>32</v>
      </c>
      <c r="BO5" s="131" t="s">
        <v>33</v>
      </c>
      <c r="BP5" s="130" t="s">
        <v>65</v>
      </c>
      <c r="BQ5" s="131" t="s">
        <v>66</v>
      </c>
      <c r="BR5" s="132" t="s">
        <v>67</v>
      </c>
      <c r="BS5" s="131" t="s">
        <v>68</v>
      </c>
      <c r="BT5" s="158" t="s">
        <v>34</v>
      </c>
      <c r="BU5" s="23"/>
      <c r="BV5" s="23"/>
    </row>
    <row r="6" spans="1:74" s="10" customFormat="1" ht="18" customHeight="1">
      <c r="A6" s="22">
        <v>1</v>
      </c>
      <c r="B6" s="209"/>
      <c r="C6" s="209"/>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22">
        <f>IF(COUNTA(D6:BB6)=0,"",COUNTIF(D6:BB6,"0"))</f>
      </c>
      <c r="BD6" s="22">
        <f aca="true" t="shared" si="0" ref="BD6:BD40">IF(COUNTA(D6:BB6)=0,"",COUNTIF(D6:BB6,"1"))</f>
      </c>
      <c r="BE6" s="133">
        <f>IF(BD6="","",BD6/(51-BG6))</f>
      </c>
      <c r="BF6" s="134">
        <f aca="true" t="shared" si="1" ref="BF6:BF40">IF(BE6="","",IF(BE6&lt;$BF$2,"Difficulté","RAS"))</f>
      </c>
      <c r="BG6" s="135">
        <f>(COUNTIF(D6:BB6,"A"))</f>
        <v>0</v>
      </c>
      <c r="BH6" s="22">
        <f>IF(COUNTA(D6:AC6)=0,"",COUNTIF(D6:AC6,"1"))</f>
      </c>
      <c r="BI6" s="136">
        <f>IF(BH6="","",BH6/(26-BJ6))</f>
      </c>
      <c r="BJ6" s="22">
        <f>(COUNTIF(D6:AC6,"A"))</f>
        <v>0</v>
      </c>
      <c r="BK6" s="22">
        <f>IF(BI6="","",IF(BI6&lt;$BF$2,"Difficulté","RAS"))</f>
      </c>
      <c r="BL6" s="22">
        <f>IF(COUNTA(AD6:AJ6)=0,"",COUNTIF(AD6:AJ6,"1"))</f>
      </c>
      <c r="BM6" s="136">
        <f>IF(BL6="","",BL6/(7-BN6))</f>
      </c>
      <c r="BN6" s="22">
        <f>(COUNTIF(AD6:AJ6,"A"))</f>
        <v>0</v>
      </c>
      <c r="BO6" s="22">
        <f>IF(BM6="","",IF(BM6&lt;$BF$2,"Difficulté","RAS"))</f>
      </c>
      <c r="BP6" s="22">
        <f>IF(COUNTA(AK6:BB6)=0,"",COUNTIF(AK6:BB6,"1"))</f>
      </c>
      <c r="BQ6" s="136">
        <f>IF(BP6="","",BP6/(18-BR6))</f>
      </c>
      <c r="BR6" s="22">
        <f>(COUNTIF(AK6:BB6,"A"))</f>
        <v>0</v>
      </c>
      <c r="BS6" s="22">
        <f>IF(BQ6="","",IF(BQ6&lt;$BF$2,"Difficulté","RAS"))</f>
      </c>
      <c r="BT6" s="136">
        <f>IF(BE6="","",BE6)</f>
      </c>
      <c r="BU6" s="20"/>
      <c r="BV6" s="20"/>
    </row>
    <row r="7" spans="1:74" s="10" customFormat="1" ht="15.75" customHeight="1">
      <c r="A7" s="22">
        <v>2</v>
      </c>
      <c r="B7" s="209"/>
      <c r="C7" s="209"/>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22">
        <f aca="true" t="shared" si="2" ref="BC7:BC40">IF(COUNTA(D7:BB7)=0,"",COUNTIF(D7:BB7,"0"))</f>
      </c>
      <c r="BD7" s="22">
        <f t="shared" si="0"/>
      </c>
      <c r="BE7" s="133">
        <f aca="true" t="shared" si="3" ref="BE7:BE40">IF(BD7="","",BD7/(51-BG7))</f>
      </c>
      <c r="BF7" s="134">
        <f t="shared" si="1"/>
      </c>
      <c r="BG7" s="135">
        <f aca="true" t="shared" si="4" ref="BG7:BG40">(COUNTIF(D7:BB7,"A"))</f>
        <v>0</v>
      </c>
      <c r="BH7" s="22">
        <f aca="true" t="shared" si="5" ref="BH7:BH40">IF(COUNTA(D7:AC7)=0,"",COUNTIF(D7:AC7,"1"))</f>
      </c>
      <c r="BI7" s="136">
        <f aca="true" t="shared" si="6" ref="BI7:BI40">IF(BH7="","",BH7/(26-BJ7))</f>
      </c>
      <c r="BJ7" s="22">
        <f aca="true" t="shared" si="7" ref="BJ7:BJ40">(COUNTIF(D7:AC7,"A"))</f>
        <v>0</v>
      </c>
      <c r="BK7" s="22">
        <f aca="true" t="shared" si="8" ref="BK7:BK40">IF(BI7="","",IF(BI7&lt;$BF$2,"Difficulté","RAS"))</f>
      </c>
      <c r="BL7" s="22">
        <f aca="true" t="shared" si="9" ref="BL7:BL40">IF(COUNTA(AD7:AJ7)=0,"",COUNTIF(AD7:AJ7,"1"))</f>
      </c>
      <c r="BM7" s="136">
        <f aca="true" t="shared" si="10" ref="BM7:BM40">IF(BL7="","",BL7/(7-BN7))</f>
      </c>
      <c r="BN7" s="22">
        <f aca="true" t="shared" si="11" ref="BN7:BN40">(COUNTIF(AD7:AJ7,"A"))</f>
        <v>0</v>
      </c>
      <c r="BO7" s="22">
        <f aca="true" t="shared" si="12" ref="BO7:BO40">IF(BM7="","",IF(BM7&lt;$BF$2,"Difficulté","RAS"))</f>
      </c>
      <c r="BP7" s="22">
        <f aca="true" t="shared" si="13" ref="BP7:BP40">IF(COUNTA(AK7:BB7)=0,"",COUNTIF(AK7:BB7,"1"))</f>
      </c>
      <c r="BQ7" s="136">
        <f aca="true" t="shared" si="14" ref="BQ7:BQ40">IF(BP7="","",BP7/(18-BR7))</f>
      </c>
      <c r="BR7" s="22">
        <f aca="true" t="shared" si="15" ref="BR7:BR40">(COUNTIF(AK7:BB7,"A"))</f>
        <v>0</v>
      </c>
      <c r="BS7" s="22">
        <f aca="true" t="shared" si="16" ref="BS7:BS40">IF(BQ7="","",IF(BQ7&lt;$BF$2,"Difficulté","RAS"))</f>
      </c>
      <c r="BT7" s="136">
        <f aca="true" t="shared" si="17" ref="BT7:BT40">IF(BE7="","",BE7)</f>
      </c>
      <c r="BU7" s="20"/>
      <c r="BV7" s="20"/>
    </row>
    <row r="8" spans="1:74" s="10" customFormat="1" ht="15.75" customHeight="1">
      <c r="A8" s="22">
        <v>3</v>
      </c>
      <c r="B8" s="209"/>
      <c r="C8" s="209"/>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22">
        <f t="shared" si="2"/>
      </c>
      <c r="BD8" s="22">
        <f t="shared" si="0"/>
      </c>
      <c r="BE8" s="133">
        <f t="shared" si="3"/>
      </c>
      <c r="BF8" s="134">
        <f t="shared" si="1"/>
      </c>
      <c r="BG8" s="135">
        <f t="shared" si="4"/>
        <v>0</v>
      </c>
      <c r="BH8" s="22">
        <f t="shared" si="5"/>
      </c>
      <c r="BI8" s="136">
        <f t="shared" si="6"/>
      </c>
      <c r="BJ8" s="22">
        <f t="shared" si="7"/>
        <v>0</v>
      </c>
      <c r="BK8" s="22">
        <f t="shared" si="8"/>
      </c>
      <c r="BL8" s="22">
        <f t="shared" si="9"/>
      </c>
      <c r="BM8" s="136">
        <f t="shared" si="10"/>
      </c>
      <c r="BN8" s="22">
        <f t="shared" si="11"/>
        <v>0</v>
      </c>
      <c r="BO8" s="22">
        <f t="shared" si="12"/>
      </c>
      <c r="BP8" s="22">
        <f t="shared" si="13"/>
      </c>
      <c r="BQ8" s="136">
        <f t="shared" si="14"/>
      </c>
      <c r="BR8" s="22">
        <f t="shared" si="15"/>
        <v>0</v>
      </c>
      <c r="BS8" s="22">
        <f t="shared" si="16"/>
      </c>
      <c r="BT8" s="136">
        <f t="shared" si="17"/>
      </c>
      <c r="BU8" s="20"/>
      <c r="BV8" s="20"/>
    </row>
    <row r="9" spans="1:74" s="10" customFormat="1" ht="15.75" customHeight="1">
      <c r="A9" s="22">
        <v>4</v>
      </c>
      <c r="B9" s="209"/>
      <c r="C9" s="20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22">
        <f t="shared" si="2"/>
      </c>
      <c r="BD9" s="22">
        <f t="shared" si="0"/>
      </c>
      <c r="BE9" s="133">
        <f t="shared" si="3"/>
      </c>
      <c r="BF9" s="134">
        <f t="shared" si="1"/>
      </c>
      <c r="BG9" s="135">
        <f t="shared" si="4"/>
        <v>0</v>
      </c>
      <c r="BH9" s="22">
        <f t="shared" si="5"/>
      </c>
      <c r="BI9" s="136">
        <f t="shared" si="6"/>
      </c>
      <c r="BJ9" s="22">
        <f t="shared" si="7"/>
        <v>0</v>
      </c>
      <c r="BK9" s="22">
        <f t="shared" si="8"/>
      </c>
      <c r="BL9" s="22">
        <f t="shared" si="9"/>
      </c>
      <c r="BM9" s="136">
        <f t="shared" si="10"/>
      </c>
      <c r="BN9" s="22">
        <f t="shared" si="11"/>
        <v>0</v>
      </c>
      <c r="BO9" s="22">
        <f t="shared" si="12"/>
      </c>
      <c r="BP9" s="22">
        <f t="shared" si="13"/>
      </c>
      <c r="BQ9" s="136">
        <f t="shared" si="14"/>
      </c>
      <c r="BR9" s="22">
        <f t="shared" si="15"/>
        <v>0</v>
      </c>
      <c r="BS9" s="22">
        <f t="shared" si="16"/>
      </c>
      <c r="BT9" s="136">
        <f t="shared" si="17"/>
      </c>
      <c r="BU9" s="20"/>
      <c r="BV9" s="20"/>
    </row>
    <row r="10" spans="1:74" s="10" customFormat="1" ht="15.75" customHeight="1">
      <c r="A10" s="22">
        <v>5</v>
      </c>
      <c r="B10" s="209"/>
      <c r="C10" s="209"/>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22">
        <f t="shared" si="2"/>
      </c>
      <c r="BD10" s="22">
        <f t="shared" si="0"/>
      </c>
      <c r="BE10" s="133">
        <f t="shared" si="3"/>
      </c>
      <c r="BF10" s="134">
        <f t="shared" si="1"/>
      </c>
      <c r="BG10" s="135">
        <f t="shared" si="4"/>
        <v>0</v>
      </c>
      <c r="BH10" s="22">
        <f t="shared" si="5"/>
      </c>
      <c r="BI10" s="136">
        <f t="shared" si="6"/>
      </c>
      <c r="BJ10" s="22">
        <f t="shared" si="7"/>
        <v>0</v>
      </c>
      <c r="BK10" s="22">
        <f t="shared" si="8"/>
      </c>
      <c r="BL10" s="22">
        <f t="shared" si="9"/>
      </c>
      <c r="BM10" s="136">
        <f t="shared" si="10"/>
      </c>
      <c r="BN10" s="22">
        <f t="shared" si="11"/>
        <v>0</v>
      </c>
      <c r="BO10" s="22">
        <f t="shared" si="12"/>
      </c>
      <c r="BP10" s="22">
        <f t="shared" si="13"/>
      </c>
      <c r="BQ10" s="136">
        <f t="shared" si="14"/>
      </c>
      <c r="BR10" s="22">
        <f t="shared" si="15"/>
        <v>0</v>
      </c>
      <c r="BS10" s="22">
        <f t="shared" si="16"/>
      </c>
      <c r="BT10" s="136">
        <f t="shared" si="17"/>
      </c>
      <c r="BU10" s="20"/>
      <c r="BV10" s="20"/>
    </row>
    <row r="11" spans="1:74" s="10" customFormat="1" ht="15.75" customHeight="1">
      <c r="A11" s="22">
        <v>6</v>
      </c>
      <c r="B11" s="209"/>
      <c r="C11" s="209"/>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22">
        <f t="shared" si="2"/>
      </c>
      <c r="BD11" s="22">
        <f t="shared" si="0"/>
      </c>
      <c r="BE11" s="133">
        <f t="shared" si="3"/>
      </c>
      <c r="BF11" s="134">
        <f t="shared" si="1"/>
      </c>
      <c r="BG11" s="135">
        <f t="shared" si="4"/>
        <v>0</v>
      </c>
      <c r="BH11" s="22">
        <f t="shared" si="5"/>
      </c>
      <c r="BI11" s="136">
        <f t="shared" si="6"/>
      </c>
      <c r="BJ11" s="22">
        <f t="shared" si="7"/>
        <v>0</v>
      </c>
      <c r="BK11" s="22">
        <f t="shared" si="8"/>
      </c>
      <c r="BL11" s="22">
        <f t="shared" si="9"/>
      </c>
      <c r="BM11" s="136">
        <f t="shared" si="10"/>
      </c>
      <c r="BN11" s="22">
        <f t="shared" si="11"/>
        <v>0</v>
      </c>
      <c r="BO11" s="22">
        <f t="shared" si="12"/>
      </c>
      <c r="BP11" s="22">
        <f t="shared" si="13"/>
      </c>
      <c r="BQ11" s="136">
        <f t="shared" si="14"/>
      </c>
      <c r="BR11" s="22">
        <f t="shared" si="15"/>
        <v>0</v>
      </c>
      <c r="BS11" s="22">
        <f t="shared" si="16"/>
      </c>
      <c r="BT11" s="136">
        <f t="shared" si="17"/>
      </c>
      <c r="BU11" s="20"/>
      <c r="BV11" s="20"/>
    </row>
    <row r="12" spans="1:74" s="10" customFormat="1" ht="15.75" customHeight="1">
      <c r="A12" s="22">
        <v>7</v>
      </c>
      <c r="B12" s="209"/>
      <c r="C12" s="209"/>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22">
        <f t="shared" si="2"/>
      </c>
      <c r="BD12" s="22">
        <f t="shared" si="0"/>
      </c>
      <c r="BE12" s="133">
        <f t="shared" si="3"/>
      </c>
      <c r="BF12" s="134">
        <f t="shared" si="1"/>
      </c>
      <c r="BG12" s="135">
        <f t="shared" si="4"/>
        <v>0</v>
      </c>
      <c r="BH12" s="22">
        <f t="shared" si="5"/>
      </c>
      <c r="BI12" s="136">
        <f t="shared" si="6"/>
      </c>
      <c r="BJ12" s="22">
        <f t="shared" si="7"/>
        <v>0</v>
      </c>
      <c r="BK12" s="22">
        <f t="shared" si="8"/>
      </c>
      <c r="BL12" s="22">
        <f t="shared" si="9"/>
      </c>
      <c r="BM12" s="136">
        <f t="shared" si="10"/>
      </c>
      <c r="BN12" s="22">
        <f t="shared" si="11"/>
        <v>0</v>
      </c>
      <c r="BO12" s="22">
        <f t="shared" si="12"/>
      </c>
      <c r="BP12" s="22">
        <f t="shared" si="13"/>
      </c>
      <c r="BQ12" s="136">
        <f t="shared" si="14"/>
      </c>
      <c r="BR12" s="22">
        <f t="shared" si="15"/>
        <v>0</v>
      </c>
      <c r="BS12" s="22">
        <f t="shared" si="16"/>
      </c>
      <c r="BT12" s="136">
        <f t="shared" si="17"/>
      </c>
      <c r="BU12" s="20"/>
      <c r="BV12" s="20"/>
    </row>
    <row r="13" spans="1:74" s="10" customFormat="1" ht="15.75" customHeight="1">
      <c r="A13" s="22">
        <v>8</v>
      </c>
      <c r="B13" s="209"/>
      <c r="C13" s="209"/>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22">
        <f t="shared" si="2"/>
      </c>
      <c r="BD13" s="22">
        <f t="shared" si="0"/>
      </c>
      <c r="BE13" s="133">
        <f t="shared" si="3"/>
      </c>
      <c r="BF13" s="134">
        <f t="shared" si="1"/>
      </c>
      <c r="BG13" s="135">
        <f t="shared" si="4"/>
        <v>0</v>
      </c>
      <c r="BH13" s="22">
        <f t="shared" si="5"/>
      </c>
      <c r="BI13" s="136">
        <f t="shared" si="6"/>
      </c>
      <c r="BJ13" s="22">
        <f t="shared" si="7"/>
        <v>0</v>
      </c>
      <c r="BK13" s="22">
        <f t="shared" si="8"/>
      </c>
      <c r="BL13" s="22">
        <f t="shared" si="9"/>
      </c>
      <c r="BM13" s="136">
        <f t="shared" si="10"/>
      </c>
      <c r="BN13" s="22">
        <f t="shared" si="11"/>
        <v>0</v>
      </c>
      <c r="BO13" s="22">
        <f t="shared" si="12"/>
      </c>
      <c r="BP13" s="22">
        <f t="shared" si="13"/>
      </c>
      <c r="BQ13" s="136">
        <f t="shared" si="14"/>
      </c>
      <c r="BR13" s="22">
        <f t="shared" si="15"/>
        <v>0</v>
      </c>
      <c r="BS13" s="22">
        <f t="shared" si="16"/>
      </c>
      <c r="BT13" s="136">
        <f t="shared" si="17"/>
      </c>
      <c r="BU13" s="20"/>
      <c r="BV13" s="20"/>
    </row>
    <row r="14" spans="1:74" s="10" customFormat="1" ht="15.75" customHeight="1">
      <c r="A14" s="22">
        <v>9</v>
      </c>
      <c r="B14" s="209"/>
      <c r="C14" s="209"/>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22">
        <f t="shared" si="2"/>
      </c>
      <c r="BD14" s="22">
        <f t="shared" si="0"/>
      </c>
      <c r="BE14" s="133">
        <f t="shared" si="3"/>
      </c>
      <c r="BF14" s="134">
        <f t="shared" si="1"/>
      </c>
      <c r="BG14" s="135">
        <f t="shared" si="4"/>
        <v>0</v>
      </c>
      <c r="BH14" s="22">
        <f t="shared" si="5"/>
      </c>
      <c r="BI14" s="136">
        <f t="shared" si="6"/>
      </c>
      <c r="BJ14" s="22">
        <f t="shared" si="7"/>
        <v>0</v>
      </c>
      <c r="BK14" s="22">
        <f t="shared" si="8"/>
      </c>
      <c r="BL14" s="22">
        <f t="shared" si="9"/>
      </c>
      <c r="BM14" s="136">
        <f t="shared" si="10"/>
      </c>
      <c r="BN14" s="22">
        <f t="shared" si="11"/>
        <v>0</v>
      </c>
      <c r="BO14" s="22">
        <f t="shared" si="12"/>
      </c>
      <c r="BP14" s="22">
        <f t="shared" si="13"/>
      </c>
      <c r="BQ14" s="136">
        <f t="shared" si="14"/>
      </c>
      <c r="BR14" s="22">
        <f t="shared" si="15"/>
        <v>0</v>
      </c>
      <c r="BS14" s="22">
        <f t="shared" si="16"/>
      </c>
      <c r="BT14" s="136">
        <f t="shared" si="17"/>
      </c>
      <c r="BU14" s="20"/>
      <c r="BV14" s="20"/>
    </row>
    <row r="15" spans="1:74" s="10" customFormat="1" ht="15.75" customHeight="1">
      <c r="A15" s="22">
        <v>10</v>
      </c>
      <c r="B15" s="209"/>
      <c r="C15" s="209"/>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22">
        <f t="shared" si="2"/>
      </c>
      <c r="BD15" s="22">
        <f t="shared" si="0"/>
      </c>
      <c r="BE15" s="133">
        <f t="shared" si="3"/>
      </c>
      <c r="BF15" s="134">
        <f t="shared" si="1"/>
      </c>
      <c r="BG15" s="135">
        <f t="shared" si="4"/>
        <v>0</v>
      </c>
      <c r="BH15" s="22">
        <f t="shared" si="5"/>
      </c>
      <c r="BI15" s="136">
        <f t="shared" si="6"/>
      </c>
      <c r="BJ15" s="22">
        <f t="shared" si="7"/>
        <v>0</v>
      </c>
      <c r="BK15" s="22">
        <f t="shared" si="8"/>
      </c>
      <c r="BL15" s="22">
        <f t="shared" si="9"/>
      </c>
      <c r="BM15" s="136">
        <f t="shared" si="10"/>
      </c>
      <c r="BN15" s="22">
        <f t="shared" si="11"/>
        <v>0</v>
      </c>
      <c r="BO15" s="22">
        <f t="shared" si="12"/>
      </c>
      <c r="BP15" s="22">
        <f t="shared" si="13"/>
      </c>
      <c r="BQ15" s="136">
        <f t="shared" si="14"/>
      </c>
      <c r="BR15" s="22">
        <f t="shared" si="15"/>
        <v>0</v>
      </c>
      <c r="BS15" s="22">
        <f t="shared" si="16"/>
      </c>
      <c r="BT15" s="136">
        <f t="shared" si="17"/>
      </c>
      <c r="BU15" s="20"/>
      <c r="BV15" s="20"/>
    </row>
    <row r="16" spans="1:74" s="10" customFormat="1" ht="15.75" customHeight="1">
      <c r="A16" s="22">
        <v>11</v>
      </c>
      <c r="B16" s="209"/>
      <c r="C16" s="209"/>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22">
        <f t="shared" si="2"/>
      </c>
      <c r="BD16" s="22">
        <f t="shared" si="0"/>
      </c>
      <c r="BE16" s="133">
        <f t="shared" si="3"/>
      </c>
      <c r="BF16" s="134">
        <f t="shared" si="1"/>
      </c>
      <c r="BG16" s="135">
        <f t="shared" si="4"/>
        <v>0</v>
      </c>
      <c r="BH16" s="22">
        <f t="shared" si="5"/>
      </c>
      <c r="BI16" s="136">
        <f t="shared" si="6"/>
      </c>
      <c r="BJ16" s="22">
        <f t="shared" si="7"/>
        <v>0</v>
      </c>
      <c r="BK16" s="22">
        <f t="shared" si="8"/>
      </c>
      <c r="BL16" s="22">
        <f t="shared" si="9"/>
      </c>
      <c r="BM16" s="136">
        <f t="shared" si="10"/>
      </c>
      <c r="BN16" s="22">
        <f t="shared" si="11"/>
        <v>0</v>
      </c>
      <c r="BO16" s="22">
        <f t="shared" si="12"/>
      </c>
      <c r="BP16" s="22">
        <f t="shared" si="13"/>
      </c>
      <c r="BQ16" s="136">
        <f t="shared" si="14"/>
      </c>
      <c r="BR16" s="22">
        <f t="shared" si="15"/>
        <v>0</v>
      </c>
      <c r="BS16" s="22">
        <f t="shared" si="16"/>
      </c>
      <c r="BT16" s="136">
        <f t="shared" si="17"/>
      </c>
      <c r="BU16" s="20"/>
      <c r="BV16" s="20"/>
    </row>
    <row r="17" spans="1:74" s="10" customFormat="1" ht="15.75" customHeight="1">
      <c r="A17" s="22">
        <v>12</v>
      </c>
      <c r="B17" s="209"/>
      <c r="C17" s="209"/>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22">
        <f t="shared" si="2"/>
      </c>
      <c r="BD17" s="22">
        <f t="shared" si="0"/>
      </c>
      <c r="BE17" s="133">
        <f t="shared" si="3"/>
      </c>
      <c r="BF17" s="134">
        <f t="shared" si="1"/>
      </c>
      <c r="BG17" s="135">
        <f t="shared" si="4"/>
        <v>0</v>
      </c>
      <c r="BH17" s="22">
        <f t="shared" si="5"/>
      </c>
      <c r="BI17" s="136">
        <f t="shared" si="6"/>
      </c>
      <c r="BJ17" s="22">
        <f t="shared" si="7"/>
        <v>0</v>
      </c>
      <c r="BK17" s="22">
        <f t="shared" si="8"/>
      </c>
      <c r="BL17" s="22">
        <f t="shared" si="9"/>
      </c>
      <c r="BM17" s="136">
        <f t="shared" si="10"/>
      </c>
      <c r="BN17" s="22">
        <f t="shared" si="11"/>
        <v>0</v>
      </c>
      <c r="BO17" s="22">
        <f t="shared" si="12"/>
      </c>
      <c r="BP17" s="22">
        <f t="shared" si="13"/>
      </c>
      <c r="BQ17" s="136">
        <f t="shared" si="14"/>
      </c>
      <c r="BR17" s="22">
        <f t="shared" si="15"/>
        <v>0</v>
      </c>
      <c r="BS17" s="22">
        <f t="shared" si="16"/>
      </c>
      <c r="BT17" s="136">
        <f t="shared" si="17"/>
      </c>
      <c r="BU17" s="20"/>
      <c r="BV17" s="20"/>
    </row>
    <row r="18" spans="1:74" s="10" customFormat="1" ht="15.75" customHeight="1">
      <c r="A18" s="22">
        <v>13</v>
      </c>
      <c r="B18" s="209"/>
      <c r="C18" s="209"/>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22">
        <f t="shared" si="2"/>
      </c>
      <c r="BD18" s="22">
        <f t="shared" si="0"/>
      </c>
      <c r="BE18" s="133">
        <f t="shared" si="3"/>
      </c>
      <c r="BF18" s="134">
        <f t="shared" si="1"/>
      </c>
      <c r="BG18" s="135">
        <f t="shared" si="4"/>
        <v>0</v>
      </c>
      <c r="BH18" s="22">
        <f t="shared" si="5"/>
      </c>
      <c r="BI18" s="136">
        <f t="shared" si="6"/>
      </c>
      <c r="BJ18" s="22">
        <f t="shared" si="7"/>
        <v>0</v>
      </c>
      <c r="BK18" s="22">
        <f t="shared" si="8"/>
      </c>
      <c r="BL18" s="22">
        <f t="shared" si="9"/>
      </c>
      <c r="BM18" s="136">
        <f t="shared" si="10"/>
      </c>
      <c r="BN18" s="22">
        <f t="shared" si="11"/>
        <v>0</v>
      </c>
      <c r="BO18" s="22">
        <f t="shared" si="12"/>
      </c>
      <c r="BP18" s="22">
        <f t="shared" si="13"/>
      </c>
      <c r="BQ18" s="136">
        <f t="shared" si="14"/>
      </c>
      <c r="BR18" s="22">
        <f t="shared" si="15"/>
        <v>0</v>
      </c>
      <c r="BS18" s="22">
        <f t="shared" si="16"/>
      </c>
      <c r="BT18" s="136">
        <f t="shared" si="17"/>
      </c>
      <c r="BU18" s="20"/>
      <c r="BV18" s="20"/>
    </row>
    <row r="19" spans="1:74" s="10" customFormat="1" ht="15.75" customHeight="1">
      <c r="A19" s="22">
        <v>14</v>
      </c>
      <c r="B19" s="209"/>
      <c r="C19" s="20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22">
        <f t="shared" si="2"/>
      </c>
      <c r="BD19" s="22">
        <f t="shared" si="0"/>
      </c>
      <c r="BE19" s="133">
        <f t="shared" si="3"/>
      </c>
      <c r="BF19" s="134">
        <f t="shared" si="1"/>
      </c>
      <c r="BG19" s="135">
        <f t="shared" si="4"/>
        <v>0</v>
      </c>
      <c r="BH19" s="22">
        <f t="shared" si="5"/>
      </c>
      <c r="BI19" s="136">
        <f t="shared" si="6"/>
      </c>
      <c r="BJ19" s="22">
        <f t="shared" si="7"/>
        <v>0</v>
      </c>
      <c r="BK19" s="22">
        <f t="shared" si="8"/>
      </c>
      <c r="BL19" s="22">
        <f t="shared" si="9"/>
      </c>
      <c r="BM19" s="136">
        <f t="shared" si="10"/>
      </c>
      <c r="BN19" s="22">
        <f t="shared" si="11"/>
        <v>0</v>
      </c>
      <c r="BO19" s="22">
        <f t="shared" si="12"/>
      </c>
      <c r="BP19" s="22">
        <f t="shared" si="13"/>
      </c>
      <c r="BQ19" s="136">
        <f t="shared" si="14"/>
      </c>
      <c r="BR19" s="22">
        <f t="shared" si="15"/>
        <v>0</v>
      </c>
      <c r="BS19" s="22">
        <f t="shared" si="16"/>
      </c>
      <c r="BT19" s="136">
        <f t="shared" si="17"/>
      </c>
      <c r="BU19" s="20"/>
      <c r="BV19" s="20"/>
    </row>
    <row r="20" spans="1:74" s="10" customFormat="1" ht="15.75" customHeight="1">
      <c r="A20" s="22">
        <v>15</v>
      </c>
      <c r="B20" s="209"/>
      <c r="C20" s="209"/>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22">
        <f t="shared" si="2"/>
      </c>
      <c r="BD20" s="22">
        <f t="shared" si="0"/>
      </c>
      <c r="BE20" s="133">
        <f t="shared" si="3"/>
      </c>
      <c r="BF20" s="134">
        <f t="shared" si="1"/>
      </c>
      <c r="BG20" s="135">
        <f t="shared" si="4"/>
        <v>0</v>
      </c>
      <c r="BH20" s="22">
        <f t="shared" si="5"/>
      </c>
      <c r="BI20" s="136">
        <f t="shared" si="6"/>
      </c>
      <c r="BJ20" s="22">
        <f t="shared" si="7"/>
        <v>0</v>
      </c>
      <c r="BK20" s="22">
        <f t="shared" si="8"/>
      </c>
      <c r="BL20" s="22">
        <f t="shared" si="9"/>
      </c>
      <c r="BM20" s="136">
        <f t="shared" si="10"/>
      </c>
      <c r="BN20" s="22">
        <f t="shared" si="11"/>
        <v>0</v>
      </c>
      <c r="BO20" s="22">
        <f t="shared" si="12"/>
      </c>
      <c r="BP20" s="22">
        <f t="shared" si="13"/>
      </c>
      <c r="BQ20" s="136">
        <f t="shared" si="14"/>
      </c>
      <c r="BR20" s="22">
        <f t="shared" si="15"/>
        <v>0</v>
      </c>
      <c r="BS20" s="22">
        <f t="shared" si="16"/>
      </c>
      <c r="BT20" s="136">
        <f t="shared" si="17"/>
      </c>
      <c r="BU20" s="20"/>
      <c r="BV20" s="20"/>
    </row>
    <row r="21" spans="1:74" s="10" customFormat="1" ht="15.75" customHeight="1">
      <c r="A21" s="22">
        <v>16</v>
      </c>
      <c r="B21" s="209"/>
      <c r="C21" s="209"/>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22">
        <f t="shared" si="2"/>
      </c>
      <c r="BD21" s="22">
        <f t="shared" si="0"/>
      </c>
      <c r="BE21" s="133">
        <f t="shared" si="3"/>
      </c>
      <c r="BF21" s="134">
        <f t="shared" si="1"/>
      </c>
      <c r="BG21" s="135">
        <f t="shared" si="4"/>
        <v>0</v>
      </c>
      <c r="BH21" s="22">
        <f t="shared" si="5"/>
      </c>
      <c r="BI21" s="136">
        <f t="shared" si="6"/>
      </c>
      <c r="BJ21" s="22">
        <f t="shared" si="7"/>
        <v>0</v>
      </c>
      <c r="BK21" s="22">
        <f t="shared" si="8"/>
      </c>
      <c r="BL21" s="22">
        <f t="shared" si="9"/>
      </c>
      <c r="BM21" s="136">
        <f t="shared" si="10"/>
      </c>
      <c r="BN21" s="22">
        <f t="shared" si="11"/>
        <v>0</v>
      </c>
      <c r="BO21" s="22">
        <f t="shared" si="12"/>
      </c>
      <c r="BP21" s="22">
        <f t="shared" si="13"/>
      </c>
      <c r="BQ21" s="136">
        <f t="shared" si="14"/>
      </c>
      <c r="BR21" s="22">
        <f t="shared" si="15"/>
        <v>0</v>
      </c>
      <c r="BS21" s="22">
        <f t="shared" si="16"/>
      </c>
      <c r="BT21" s="136">
        <f t="shared" si="17"/>
      </c>
      <c r="BU21" s="20"/>
      <c r="BV21" s="20"/>
    </row>
    <row r="22" spans="1:74" s="10" customFormat="1" ht="15.75" customHeight="1">
      <c r="A22" s="22">
        <v>17</v>
      </c>
      <c r="B22" s="209"/>
      <c r="C22" s="209"/>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22">
        <f t="shared" si="2"/>
      </c>
      <c r="BD22" s="22">
        <f t="shared" si="0"/>
      </c>
      <c r="BE22" s="133">
        <f t="shared" si="3"/>
      </c>
      <c r="BF22" s="134">
        <f t="shared" si="1"/>
      </c>
      <c r="BG22" s="135">
        <f t="shared" si="4"/>
        <v>0</v>
      </c>
      <c r="BH22" s="22">
        <f t="shared" si="5"/>
      </c>
      <c r="BI22" s="136">
        <f t="shared" si="6"/>
      </c>
      <c r="BJ22" s="22">
        <f t="shared" si="7"/>
        <v>0</v>
      </c>
      <c r="BK22" s="22">
        <f t="shared" si="8"/>
      </c>
      <c r="BL22" s="22">
        <f t="shared" si="9"/>
      </c>
      <c r="BM22" s="136">
        <f t="shared" si="10"/>
      </c>
      <c r="BN22" s="22">
        <f t="shared" si="11"/>
        <v>0</v>
      </c>
      <c r="BO22" s="22">
        <f t="shared" si="12"/>
      </c>
      <c r="BP22" s="22">
        <f t="shared" si="13"/>
      </c>
      <c r="BQ22" s="136">
        <f t="shared" si="14"/>
      </c>
      <c r="BR22" s="22">
        <f t="shared" si="15"/>
        <v>0</v>
      </c>
      <c r="BS22" s="22">
        <f t="shared" si="16"/>
      </c>
      <c r="BT22" s="136">
        <f t="shared" si="17"/>
      </c>
      <c r="BU22" s="20"/>
      <c r="BV22" s="20"/>
    </row>
    <row r="23" spans="1:74" s="10" customFormat="1" ht="15.75" customHeight="1">
      <c r="A23" s="22">
        <v>18</v>
      </c>
      <c r="B23" s="209"/>
      <c r="C23" s="209"/>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22">
        <f t="shared" si="2"/>
      </c>
      <c r="BD23" s="22">
        <f t="shared" si="0"/>
      </c>
      <c r="BE23" s="133">
        <f t="shared" si="3"/>
      </c>
      <c r="BF23" s="134">
        <f t="shared" si="1"/>
      </c>
      <c r="BG23" s="135">
        <f t="shared" si="4"/>
        <v>0</v>
      </c>
      <c r="BH23" s="22">
        <f t="shared" si="5"/>
      </c>
      <c r="BI23" s="136">
        <f t="shared" si="6"/>
      </c>
      <c r="BJ23" s="22">
        <f t="shared" si="7"/>
        <v>0</v>
      </c>
      <c r="BK23" s="22">
        <f t="shared" si="8"/>
      </c>
      <c r="BL23" s="22">
        <f t="shared" si="9"/>
      </c>
      <c r="BM23" s="136">
        <f t="shared" si="10"/>
      </c>
      <c r="BN23" s="22">
        <f t="shared" si="11"/>
        <v>0</v>
      </c>
      <c r="BO23" s="22">
        <f t="shared" si="12"/>
      </c>
      <c r="BP23" s="22">
        <f t="shared" si="13"/>
      </c>
      <c r="BQ23" s="136">
        <f t="shared" si="14"/>
      </c>
      <c r="BR23" s="22">
        <f t="shared" si="15"/>
        <v>0</v>
      </c>
      <c r="BS23" s="22">
        <f t="shared" si="16"/>
      </c>
      <c r="BT23" s="136">
        <f t="shared" si="17"/>
      </c>
      <c r="BU23" s="20"/>
      <c r="BV23" s="20"/>
    </row>
    <row r="24" spans="1:74" s="10" customFormat="1" ht="15.75" customHeight="1">
      <c r="A24" s="22">
        <v>19</v>
      </c>
      <c r="B24" s="209"/>
      <c r="C24" s="209"/>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22">
        <f t="shared" si="2"/>
      </c>
      <c r="BD24" s="22">
        <f t="shared" si="0"/>
      </c>
      <c r="BE24" s="133">
        <f t="shared" si="3"/>
      </c>
      <c r="BF24" s="134">
        <f t="shared" si="1"/>
      </c>
      <c r="BG24" s="135">
        <f t="shared" si="4"/>
        <v>0</v>
      </c>
      <c r="BH24" s="22">
        <f t="shared" si="5"/>
      </c>
      <c r="BI24" s="136">
        <f t="shared" si="6"/>
      </c>
      <c r="BJ24" s="22">
        <f t="shared" si="7"/>
        <v>0</v>
      </c>
      <c r="BK24" s="22">
        <f t="shared" si="8"/>
      </c>
      <c r="BL24" s="22">
        <f t="shared" si="9"/>
      </c>
      <c r="BM24" s="136">
        <f t="shared" si="10"/>
      </c>
      <c r="BN24" s="22">
        <f t="shared" si="11"/>
        <v>0</v>
      </c>
      <c r="BO24" s="22">
        <f t="shared" si="12"/>
      </c>
      <c r="BP24" s="22">
        <f t="shared" si="13"/>
      </c>
      <c r="BQ24" s="136">
        <f t="shared" si="14"/>
      </c>
      <c r="BR24" s="22">
        <f t="shared" si="15"/>
        <v>0</v>
      </c>
      <c r="BS24" s="22">
        <f t="shared" si="16"/>
      </c>
      <c r="BT24" s="136">
        <f t="shared" si="17"/>
      </c>
      <c r="BU24" s="20"/>
      <c r="BV24" s="20"/>
    </row>
    <row r="25" spans="1:74" s="10" customFormat="1" ht="15.75" customHeight="1">
      <c r="A25" s="22">
        <v>20</v>
      </c>
      <c r="B25" s="209"/>
      <c r="C25" s="209"/>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22">
        <f t="shared" si="2"/>
      </c>
      <c r="BD25" s="22">
        <f t="shared" si="0"/>
      </c>
      <c r="BE25" s="133">
        <f t="shared" si="3"/>
      </c>
      <c r="BF25" s="134">
        <f t="shared" si="1"/>
      </c>
      <c r="BG25" s="135">
        <f t="shared" si="4"/>
        <v>0</v>
      </c>
      <c r="BH25" s="22">
        <f t="shared" si="5"/>
      </c>
      <c r="BI25" s="136">
        <f t="shared" si="6"/>
      </c>
      <c r="BJ25" s="22">
        <f t="shared" si="7"/>
        <v>0</v>
      </c>
      <c r="BK25" s="22">
        <f t="shared" si="8"/>
      </c>
      <c r="BL25" s="22">
        <f t="shared" si="9"/>
      </c>
      <c r="BM25" s="136">
        <f t="shared" si="10"/>
      </c>
      <c r="BN25" s="22">
        <f t="shared" si="11"/>
        <v>0</v>
      </c>
      <c r="BO25" s="22">
        <f t="shared" si="12"/>
      </c>
      <c r="BP25" s="22">
        <f t="shared" si="13"/>
      </c>
      <c r="BQ25" s="136">
        <f t="shared" si="14"/>
      </c>
      <c r="BR25" s="22">
        <f t="shared" si="15"/>
        <v>0</v>
      </c>
      <c r="BS25" s="22">
        <f t="shared" si="16"/>
      </c>
      <c r="BT25" s="136">
        <f t="shared" si="17"/>
      </c>
      <c r="BU25" s="20"/>
      <c r="BV25" s="20"/>
    </row>
    <row r="26" spans="1:74" s="10" customFormat="1" ht="15.75" customHeight="1">
      <c r="A26" s="22">
        <v>21</v>
      </c>
      <c r="B26" s="209"/>
      <c r="C26" s="209"/>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22">
        <f t="shared" si="2"/>
      </c>
      <c r="BD26" s="22">
        <f t="shared" si="0"/>
      </c>
      <c r="BE26" s="133">
        <f t="shared" si="3"/>
      </c>
      <c r="BF26" s="134">
        <f t="shared" si="1"/>
      </c>
      <c r="BG26" s="135">
        <f t="shared" si="4"/>
        <v>0</v>
      </c>
      <c r="BH26" s="22">
        <f t="shared" si="5"/>
      </c>
      <c r="BI26" s="136">
        <f t="shared" si="6"/>
      </c>
      <c r="BJ26" s="22">
        <f t="shared" si="7"/>
        <v>0</v>
      </c>
      <c r="BK26" s="22">
        <f t="shared" si="8"/>
      </c>
      <c r="BL26" s="22">
        <f t="shared" si="9"/>
      </c>
      <c r="BM26" s="136">
        <f t="shared" si="10"/>
      </c>
      <c r="BN26" s="22">
        <f t="shared" si="11"/>
        <v>0</v>
      </c>
      <c r="BO26" s="22">
        <f t="shared" si="12"/>
      </c>
      <c r="BP26" s="22">
        <f t="shared" si="13"/>
      </c>
      <c r="BQ26" s="136">
        <f t="shared" si="14"/>
      </c>
      <c r="BR26" s="22">
        <f t="shared" si="15"/>
        <v>0</v>
      </c>
      <c r="BS26" s="22">
        <f t="shared" si="16"/>
      </c>
      <c r="BT26" s="136">
        <f t="shared" si="17"/>
      </c>
      <c r="BU26" s="20"/>
      <c r="BV26" s="20"/>
    </row>
    <row r="27" spans="1:74" s="10" customFormat="1" ht="15.75" customHeight="1">
      <c r="A27" s="22">
        <v>22</v>
      </c>
      <c r="B27" s="209"/>
      <c r="C27" s="209"/>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22">
        <f t="shared" si="2"/>
      </c>
      <c r="BD27" s="22">
        <f t="shared" si="0"/>
      </c>
      <c r="BE27" s="133">
        <f t="shared" si="3"/>
      </c>
      <c r="BF27" s="134">
        <f t="shared" si="1"/>
      </c>
      <c r="BG27" s="135">
        <f t="shared" si="4"/>
        <v>0</v>
      </c>
      <c r="BH27" s="22">
        <f t="shared" si="5"/>
      </c>
      <c r="BI27" s="136">
        <f t="shared" si="6"/>
      </c>
      <c r="BJ27" s="22">
        <f t="shared" si="7"/>
        <v>0</v>
      </c>
      <c r="BK27" s="22">
        <f t="shared" si="8"/>
      </c>
      <c r="BL27" s="22">
        <f t="shared" si="9"/>
      </c>
      <c r="BM27" s="136">
        <f t="shared" si="10"/>
      </c>
      <c r="BN27" s="22">
        <f t="shared" si="11"/>
        <v>0</v>
      </c>
      <c r="BO27" s="22">
        <f t="shared" si="12"/>
      </c>
      <c r="BP27" s="22">
        <f t="shared" si="13"/>
      </c>
      <c r="BQ27" s="136">
        <f t="shared" si="14"/>
      </c>
      <c r="BR27" s="22">
        <f t="shared" si="15"/>
        <v>0</v>
      </c>
      <c r="BS27" s="22">
        <f t="shared" si="16"/>
      </c>
      <c r="BT27" s="136">
        <f t="shared" si="17"/>
      </c>
      <c r="BU27" s="20"/>
      <c r="BV27" s="20"/>
    </row>
    <row r="28" spans="1:74" s="10" customFormat="1" ht="15.75" customHeight="1">
      <c r="A28" s="22">
        <v>23</v>
      </c>
      <c r="B28" s="209"/>
      <c r="C28" s="209"/>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22">
        <f t="shared" si="2"/>
      </c>
      <c r="BD28" s="22">
        <f t="shared" si="0"/>
      </c>
      <c r="BE28" s="133">
        <f t="shared" si="3"/>
      </c>
      <c r="BF28" s="134">
        <f t="shared" si="1"/>
      </c>
      <c r="BG28" s="135">
        <f t="shared" si="4"/>
        <v>0</v>
      </c>
      <c r="BH28" s="22">
        <f t="shared" si="5"/>
      </c>
      <c r="BI28" s="136">
        <f t="shared" si="6"/>
      </c>
      <c r="BJ28" s="22">
        <f t="shared" si="7"/>
        <v>0</v>
      </c>
      <c r="BK28" s="22">
        <f t="shared" si="8"/>
      </c>
      <c r="BL28" s="22">
        <f t="shared" si="9"/>
      </c>
      <c r="BM28" s="136">
        <f t="shared" si="10"/>
      </c>
      <c r="BN28" s="22">
        <f t="shared" si="11"/>
        <v>0</v>
      </c>
      <c r="BO28" s="22">
        <f t="shared" si="12"/>
      </c>
      <c r="BP28" s="22">
        <f t="shared" si="13"/>
      </c>
      <c r="BQ28" s="136">
        <f t="shared" si="14"/>
      </c>
      <c r="BR28" s="22">
        <f t="shared" si="15"/>
        <v>0</v>
      </c>
      <c r="BS28" s="22">
        <f t="shared" si="16"/>
      </c>
      <c r="BT28" s="136">
        <f t="shared" si="17"/>
      </c>
      <c r="BU28" s="20"/>
      <c r="BV28" s="20"/>
    </row>
    <row r="29" spans="1:74" s="10" customFormat="1" ht="15.75" customHeight="1">
      <c r="A29" s="22">
        <v>24</v>
      </c>
      <c r="B29" s="209"/>
      <c r="C29" s="209"/>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22">
        <f t="shared" si="2"/>
      </c>
      <c r="BD29" s="22">
        <f t="shared" si="0"/>
      </c>
      <c r="BE29" s="133">
        <f t="shared" si="3"/>
      </c>
      <c r="BF29" s="134">
        <f t="shared" si="1"/>
      </c>
      <c r="BG29" s="135">
        <f t="shared" si="4"/>
        <v>0</v>
      </c>
      <c r="BH29" s="22">
        <f t="shared" si="5"/>
      </c>
      <c r="BI29" s="136">
        <f t="shared" si="6"/>
      </c>
      <c r="BJ29" s="22">
        <f t="shared" si="7"/>
        <v>0</v>
      </c>
      <c r="BK29" s="22">
        <f t="shared" si="8"/>
      </c>
      <c r="BL29" s="22">
        <f t="shared" si="9"/>
      </c>
      <c r="BM29" s="136">
        <f t="shared" si="10"/>
      </c>
      <c r="BN29" s="22">
        <f t="shared" si="11"/>
        <v>0</v>
      </c>
      <c r="BO29" s="22">
        <f t="shared" si="12"/>
      </c>
      <c r="BP29" s="22">
        <f t="shared" si="13"/>
      </c>
      <c r="BQ29" s="136">
        <f t="shared" si="14"/>
      </c>
      <c r="BR29" s="22">
        <f t="shared" si="15"/>
        <v>0</v>
      </c>
      <c r="BS29" s="22">
        <f t="shared" si="16"/>
      </c>
      <c r="BT29" s="136">
        <f t="shared" si="17"/>
      </c>
      <c r="BU29" s="20"/>
      <c r="BV29" s="20"/>
    </row>
    <row r="30" spans="1:74" s="10" customFormat="1" ht="15.75" customHeight="1">
      <c r="A30" s="22">
        <v>25</v>
      </c>
      <c r="B30" s="209"/>
      <c r="C30" s="209"/>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22">
        <f t="shared" si="2"/>
      </c>
      <c r="BD30" s="22">
        <f t="shared" si="0"/>
      </c>
      <c r="BE30" s="133">
        <f t="shared" si="3"/>
      </c>
      <c r="BF30" s="134">
        <f t="shared" si="1"/>
      </c>
      <c r="BG30" s="135">
        <f t="shared" si="4"/>
        <v>0</v>
      </c>
      <c r="BH30" s="22">
        <f t="shared" si="5"/>
      </c>
      <c r="BI30" s="136">
        <f t="shared" si="6"/>
      </c>
      <c r="BJ30" s="22">
        <f t="shared" si="7"/>
        <v>0</v>
      </c>
      <c r="BK30" s="22">
        <f t="shared" si="8"/>
      </c>
      <c r="BL30" s="22">
        <f t="shared" si="9"/>
      </c>
      <c r="BM30" s="136">
        <f t="shared" si="10"/>
      </c>
      <c r="BN30" s="22">
        <f t="shared" si="11"/>
        <v>0</v>
      </c>
      <c r="BO30" s="22">
        <f t="shared" si="12"/>
      </c>
      <c r="BP30" s="22">
        <f t="shared" si="13"/>
      </c>
      <c r="BQ30" s="136">
        <f t="shared" si="14"/>
      </c>
      <c r="BR30" s="22">
        <f t="shared" si="15"/>
        <v>0</v>
      </c>
      <c r="BS30" s="22">
        <f t="shared" si="16"/>
      </c>
      <c r="BT30" s="136">
        <f t="shared" si="17"/>
      </c>
      <c r="BU30" s="20"/>
      <c r="BV30" s="20"/>
    </row>
    <row r="31" spans="1:74" s="10" customFormat="1" ht="15.75" customHeight="1">
      <c r="A31" s="22">
        <v>26</v>
      </c>
      <c r="B31" s="209"/>
      <c r="C31" s="209"/>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22">
        <f t="shared" si="2"/>
      </c>
      <c r="BD31" s="22">
        <f t="shared" si="0"/>
      </c>
      <c r="BE31" s="133">
        <f t="shared" si="3"/>
      </c>
      <c r="BF31" s="134">
        <f t="shared" si="1"/>
      </c>
      <c r="BG31" s="135">
        <f t="shared" si="4"/>
        <v>0</v>
      </c>
      <c r="BH31" s="22">
        <f t="shared" si="5"/>
      </c>
      <c r="BI31" s="136">
        <f t="shared" si="6"/>
      </c>
      <c r="BJ31" s="22">
        <f t="shared" si="7"/>
        <v>0</v>
      </c>
      <c r="BK31" s="22">
        <f t="shared" si="8"/>
      </c>
      <c r="BL31" s="22">
        <f t="shared" si="9"/>
      </c>
      <c r="BM31" s="136">
        <f t="shared" si="10"/>
      </c>
      <c r="BN31" s="22">
        <f t="shared" si="11"/>
        <v>0</v>
      </c>
      <c r="BO31" s="22">
        <f t="shared" si="12"/>
      </c>
      <c r="BP31" s="22">
        <f t="shared" si="13"/>
      </c>
      <c r="BQ31" s="136">
        <f t="shared" si="14"/>
      </c>
      <c r="BR31" s="22">
        <f t="shared" si="15"/>
        <v>0</v>
      </c>
      <c r="BS31" s="22">
        <f t="shared" si="16"/>
      </c>
      <c r="BT31" s="136">
        <f t="shared" si="17"/>
      </c>
      <c r="BU31" s="20"/>
      <c r="BV31" s="20"/>
    </row>
    <row r="32" spans="1:74" s="10" customFormat="1" ht="15.75" customHeight="1">
      <c r="A32" s="22">
        <v>27</v>
      </c>
      <c r="B32" s="209"/>
      <c r="C32" s="209"/>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22">
        <f t="shared" si="2"/>
      </c>
      <c r="BD32" s="22">
        <f t="shared" si="0"/>
      </c>
      <c r="BE32" s="133">
        <f t="shared" si="3"/>
      </c>
      <c r="BF32" s="134">
        <f t="shared" si="1"/>
      </c>
      <c r="BG32" s="135">
        <f t="shared" si="4"/>
        <v>0</v>
      </c>
      <c r="BH32" s="22">
        <f t="shared" si="5"/>
      </c>
      <c r="BI32" s="136">
        <f t="shared" si="6"/>
      </c>
      <c r="BJ32" s="22">
        <f t="shared" si="7"/>
        <v>0</v>
      </c>
      <c r="BK32" s="22">
        <f t="shared" si="8"/>
      </c>
      <c r="BL32" s="22">
        <f t="shared" si="9"/>
      </c>
      <c r="BM32" s="136">
        <f t="shared" si="10"/>
      </c>
      <c r="BN32" s="22">
        <f t="shared" si="11"/>
        <v>0</v>
      </c>
      <c r="BO32" s="22">
        <f t="shared" si="12"/>
      </c>
      <c r="BP32" s="22">
        <f t="shared" si="13"/>
      </c>
      <c r="BQ32" s="136">
        <f t="shared" si="14"/>
      </c>
      <c r="BR32" s="22">
        <f t="shared" si="15"/>
        <v>0</v>
      </c>
      <c r="BS32" s="22">
        <f t="shared" si="16"/>
      </c>
      <c r="BT32" s="136">
        <f t="shared" si="17"/>
      </c>
      <c r="BU32" s="20"/>
      <c r="BV32" s="20"/>
    </row>
    <row r="33" spans="1:74" s="10" customFormat="1" ht="15.75" customHeight="1">
      <c r="A33" s="22">
        <v>28</v>
      </c>
      <c r="B33" s="209"/>
      <c r="C33" s="209"/>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22">
        <f t="shared" si="2"/>
      </c>
      <c r="BD33" s="22">
        <f t="shared" si="0"/>
      </c>
      <c r="BE33" s="133">
        <f t="shared" si="3"/>
      </c>
      <c r="BF33" s="134">
        <f t="shared" si="1"/>
      </c>
      <c r="BG33" s="135">
        <f t="shared" si="4"/>
        <v>0</v>
      </c>
      <c r="BH33" s="22">
        <f t="shared" si="5"/>
      </c>
      <c r="BI33" s="136">
        <f t="shared" si="6"/>
      </c>
      <c r="BJ33" s="22">
        <f t="shared" si="7"/>
        <v>0</v>
      </c>
      <c r="BK33" s="22">
        <f t="shared" si="8"/>
      </c>
      <c r="BL33" s="22">
        <f t="shared" si="9"/>
      </c>
      <c r="BM33" s="136">
        <f t="shared" si="10"/>
      </c>
      <c r="BN33" s="22">
        <f t="shared" si="11"/>
        <v>0</v>
      </c>
      <c r="BO33" s="22">
        <f t="shared" si="12"/>
      </c>
      <c r="BP33" s="22">
        <f t="shared" si="13"/>
      </c>
      <c r="BQ33" s="136">
        <f t="shared" si="14"/>
      </c>
      <c r="BR33" s="22">
        <f t="shared" si="15"/>
        <v>0</v>
      </c>
      <c r="BS33" s="22">
        <f t="shared" si="16"/>
      </c>
      <c r="BT33" s="136">
        <f t="shared" si="17"/>
      </c>
      <c r="BU33" s="20"/>
      <c r="BV33" s="20"/>
    </row>
    <row r="34" spans="1:74" s="10" customFormat="1" ht="15.75" customHeight="1">
      <c r="A34" s="22">
        <v>29</v>
      </c>
      <c r="B34" s="209"/>
      <c r="C34" s="209"/>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22">
        <f t="shared" si="2"/>
      </c>
      <c r="BD34" s="22">
        <f t="shared" si="0"/>
      </c>
      <c r="BE34" s="133">
        <f t="shared" si="3"/>
      </c>
      <c r="BF34" s="134">
        <f t="shared" si="1"/>
      </c>
      <c r="BG34" s="135">
        <f t="shared" si="4"/>
        <v>0</v>
      </c>
      <c r="BH34" s="22">
        <f t="shared" si="5"/>
      </c>
      <c r="BI34" s="136">
        <f t="shared" si="6"/>
      </c>
      <c r="BJ34" s="22">
        <f t="shared" si="7"/>
        <v>0</v>
      </c>
      <c r="BK34" s="22">
        <f t="shared" si="8"/>
      </c>
      <c r="BL34" s="22">
        <f t="shared" si="9"/>
      </c>
      <c r="BM34" s="136">
        <f t="shared" si="10"/>
      </c>
      <c r="BN34" s="22">
        <f t="shared" si="11"/>
        <v>0</v>
      </c>
      <c r="BO34" s="22">
        <f t="shared" si="12"/>
      </c>
      <c r="BP34" s="22">
        <f t="shared" si="13"/>
      </c>
      <c r="BQ34" s="136">
        <f t="shared" si="14"/>
      </c>
      <c r="BR34" s="22">
        <f t="shared" si="15"/>
        <v>0</v>
      </c>
      <c r="BS34" s="22">
        <f t="shared" si="16"/>
      </c>
      <c r="BT34" s="136">
        <f t="shared" si="17"/>
      </c>
      <c r="BU34" s="20"/>
      <c r="BV34" s="20"/>
    </row>
    <row r="35" spans="1:74" s="10" customFormat="1" ht="15.75" customHeight="1">
      <c r="A35" s="22">
        <v>30</v>
      </c>
      <c r="B35" s="209"/>
      <c r="C35" s="209"/>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22">
        <f t="shared" si="2"/>
      </c>
      <c r="BD35" s="22">
        <f t="shared" si="0"/>
      </c>
      <c r="BE35" s="133">
        <f t="shared" si="3"/>
      </c>
      <c r="BF35" s="134">
        <f t="shared" si="1"/>
      </c>
      <c r="BG35" s="135">
        <f t="shared" si="4"/>
        <v>0</v>
      </c>
      <c r="BH35" s="22">
        <f t="shared" si="5"/>
      </c>
      <c r="BI35" s="136">
        <f t="shared" si="6"/>
      </c>
      <c r="BJ35" s="22">
        <f t="shared" si="7"/>
        <v>0</v>
      </c>
      <c r="BK35" s="22">
        <f t="shared" si="8"/>
      </c>
      <c r="BL35" s="22">
        <f t="shared" si="9"/>
      </c>
      <c r="BM35" s="136">
        <f t="shared" si="10"/>
      </c>
      <c r="BN35" s="22">
        <f t="shared" si="11"/>
        <v>0</v>
      </c>
      <c r="BO35" s="22">
        <f t="shared" si="12"/>
      </c>
      <c r="BP35" s="22">
        <f t="shared" si="13"/>
      </c>
      <c r="BQ35" s="136">
        <f t="shared" si="14"/>
      </c>
      <c r="BR35" s="22">
        <f t="shared" si="15"/>
        <v>0</v>
      </c>
      <c r="BS35" s="22">
        <f t="shared" si="16"/>
      </c>
      <c r="BT35" s="136">
        <f t="shared" si="17"/>
      </c>
      <c r="BU35" s="20"/>
      <c r="BV35" s="20"/>
    </row>
    <row r="36" spans="1:74" s="10" customFormat="1" ht="15.75" customHeight="1">
      <c r="A36" s="22">
        <v>31</v>
      </c>
      <c r="B36" s="209"/>
      <c r="C36" s="209"/>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22">
        <f t="shared" si="2"/>
      </c>
      <c r="BD36" s="22">
        <f t="shared" si="0"/>
      </c>
      <c r="BE36" s="133">
        <f t="shared" si="3"/>
      </c>
      <c r="BF36" s="134">
        <f t="shared" si="1"/>
      </c>
      <c r="BG36" s="135">
        <f t="shared" si="4"/>
        <v>0</v>
      </c>
      <c r="BH36" s="22">
        <f t="shared" si="5"/>
      </c>
      <c r="BI36" s="136">
        <f t="shared" si="6"/>
      </c>
      <c r="BJ36" s="22">
        <f t="shared" si="7"/>
        <v>0</v>
      </c>
      <c r="BK36" s="22">
        <f t="shared" si="8"/>
      </c>
      <c r="BL36" s="22">
        <f t="shared" si="9"/>
      </c>
      <c r="BM36" s="136">
        <f t="shared" si="10"/>
      </c>
      <c r="BN36" s="22">
        <f t="shared" si="11"/>
        <v>0</v>
      </c>
      <c r="BO36" s="22">
        <f t="shared" si="12"/>
      </c>
      <c r="BP36" s="22">
        <f t="shared" si="13"/>
      </c>
      <c r="BQ36" s="136">
        <f t="shared" si="14"/>
      </c>
      <c r="BR36" s="22">
        <f t="shared" si="15"/>
        <v>0</v>
      </c>
      <c r="BS36" s="22">
        <f t="shared" si="16"/>
      </c>
      <c r="BT36" s="136">
        <f t="shared" si="17"/>
      </c>
      <c r="BU36" s="20"/>
      <c r="BV36" s="20"/>
    </row>
    <row r="37" spans="1:74" s="10" customFormat="1" ht="15.75" customHeight="1">
      <c r="A37" s="22">
        <v>32</v>
      </c>
      <c r="B37" s="209"/>
      <c r="C37" s="209"/>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22">
        <f t="shared" si="2"/>
      </c>
      <c r="BD37" s="22">
        <f t="shared" si="0"/>
      </c>
      <c r="BE37" s="133">
        <f t="shared" si="3"/>
      </c>
      <c r="BF37" s="134">
        <f t="shared" si="1"/>
      </c>
      <c r="BG37" s="135">
        <f t="shared" si="4"/>
        <v>0</v>
      </c>
      <c r="BH37" s="22">
        <f t="shared" si="5"/>
      </c>
      <c r="BI37" s="136">
        <f t="shared" si="6"/>
      </c>
      <c r="BJ37" s="22">
        <f t="shared" si="7"/>
        <v>0</v>
      </c>
      <c r="BK37" s="22">
        <f t="shared" si="8"/>
      </c>
      <c r="BL37" s="22">
        <f t="shared" si="9"/>
      </c>
      <c r="BM37" s="136">
        <f t="shared" si="10"/>
      </c>
      <c r="BN37" s="22">
        <f t="shared" si="11"/>
        <v>0</v>
      </c>
      <c r="BO37" s="22">
        <f t="shared" si="12"/>
      </c>
      <c r="BP37" s="22">
        <f t="shared" si="13"/>
      </c>
      <c r="BQ37" s="136">
        <f t="shared" si="14"/>
      </c>
      <c r="BR37" s="22">
        <f t="shared" si="15"/>
        <v>0</v>
      </c>
      <c r="BS37" s="22">
        <f t="shared" si="16"/>
      </c>
      <c r="BT37" s="136">
        <f t="shared" si="17"/>
      </c>
      <c r="BU37" s="20"/>
      <c r="BV37" s="20"/>
    </row>
    <row r="38" spans="1:74" s="10" customFormat="1" ht="15.75" customHeight="1">
      <c r="A38" s="22">
        <v>33</v>
      </c>
      <c r="B38" s="209"/>
      <c r="C38" s="209"/>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22">
        <f t="shared" si="2"/>
      </c>
      <c r="BD38" s="22">
        <f t="shared" si="0"/>
      </c>
      <c r="BE38" s="133">
        <f t="shared" si="3"/>
      </c>
      <c r="BF38" s="134">
        <f t="shared" si="1"/>
      </c>
      <c r="BG38" s="135">
        <f t="shared" si="4"/>
        <v>0</v>
      </c>
      <c r="BH38" s="22">
        <f t="shared" si="5"/>
      </c>
      <c r="BI38" s="136">
        <f t="shared" si="6"/>
      </c>
      <c r="BJ38" s="22">
        <f t="shared" si="7"/>
        <v>0</v>
      </c>
      <c r="BK38" s="22">
        <f t="shared" si="8"/>
      </c>
      <c r="BL38" s="22">
        <f t="shared" si="9"/>
      </c>
      <c r="BM38" s="136">
        <f t="shared" si="10"/>
      </c>
      <c r="BN38" s="22">
        <f t="shared" si="11"/>
        <v>0</v>
      </c>
      <c r="BO38" s="22">
        <f t="shared" si="12"/>
      </c>
      <c r="BP38" s="22">
        <f t="shared" si="13"/>
      </c>
      <c r="BQ38" s="136">
        <f t="shared" si="14"/>
      </c>
      <c r="BR38" s="22">
        <f t="shared" si="15"/>
        <v>0</v>
      </c>
      <c r="BS38" s="22">
        <f t="shared" si="16"/>
      </c>
      <c r="BT38" s="136">
        <f t="shared" si="17"/>
      </c>
      <c r="BU38" s="20"/>
      <c r="BV38" s="20"/>
    </row>
    <row r="39" spans="1:74" s="10" customFormat="1" ht="15.75" customHeight="1">
      <c r="A39" s="22">
        <v>34</v>
      </c>
      <c r="B39" s="209"/>
      <c r="C39" s="209"/>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22">
        <f t="shared" si="2"/>
      </c>
      <c r="BD39" s="22">
        <f t="shared" si="0"/>
      </c>
      <c r="BE39" s="133">
        <f t="shared" si="3"/>
      </c>
      <c r="BF39" s="134">
        <f t="shared" si="1"/>
      </c>
      <c r="BG39" s="135">
        <f t="shared" si="4"/>
        <v>0</v>
      </c>
      <c r="BH39" s="22">
        <f t="shared" si="5"/>
      </c>
      <c r="BI39" s="136">
        <f t="shared" si="6"/>
      </c>
      <c r="BJ39" s="22">
        <f t="shared" si="7"/>
        <v>0</v>
      </c>
      <c r="BK39" s="22">
        <f t="shared" si="8"/>
      </c>
      <c r="BL39" s="22">
        <f t="shared" si="9"/>
      </c>
      <c r="BM39" s="136">
        <f t="shared" si="10"/>
      </c>
      <c r="BN39" s="22">
        <f t="shared" si="11"/>
        <v>0</v>
      </c>
      <c r="BO39" s="22">
        <f t="shared" si="12"/>
      </c>
      <c r="BP39" s="22">
        <f t="shared" si="13"/>
      </c>
      <c r="BQ39" s="136">
        <f t="shared" si="14"/>
      </c>
      <c r="BR39" s="22">
        <f t="shared" si="15"/>
        <v>0</v>
      </c>
      <c r="BS39" s="22">
        <f t="shared" si="16"/>
      </c>
      <c r="BT39" s="136">
        <f t="shared" si="17"/>
      </c>
      <c r="BU39" s="20"/>
      <c r="BV39" s="20"/>
    </row>
    <row r="40" spans="1:74" s="10" customFormat="1" ht="15.75" customHeight="1">
      <c r="A40" s="22">
        <v>35</v>
      </c>
      <c r="B40" s="209"/>
      <c r="C40" s="209"/>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22">
        <f t="shared" si="2"/>
      </c>
      <c r="BD40" s="22">
        <f t="shared" si="0"/>
      </c>
      <c r="BE40" s="133">
        <f t="shared" si="3"/>
      </c>
      <c r="BF40" s="177">
        <f t="shared" si="1"/>
      </c>
      <c r="BG40" s="135">
        <f t="shared" si="4"/>
        <v>0</v>
      </c>
      <c r="BH40" s="22">
        <f t="shared" si="5"/>
      </c>
      <c r="BI40" s="136">
        <f t="shared" si="6"/>
      </c>
      <c r="BJ40" s="22">
        <f t="shared" si="7"/>
        <v>0</v>
      </c>
      <c r="BK40" s="22">
        <f t="shared" si="8"/>
      </c>
      <c r="BL40" s="22">
        <f t="shared" si="9"/>
      </c>
      <c r="BM40" s="136">
        <f t="shared" si="10"/>
      </c>
      <c r="BN40" s="22">
        <f t="shared" si="11"/>
        <v>0</v>
      </c>
      <c r="BO40" s="22">
        <f t="shared" si="12"/>
      </c>
      <c r="BP40" s="22">
        <f t="shared" si="13"/>
      </c>
      <c r="BQ40" s="136">
        <f t="shared" si="14"/>
      </c>
      <c r="BR40" s="22">
        <f t="shared" si="15"/>
        <v>0</v>
      </c>
      <c r="BS40" s="22">
        <f t="shared" si="16"/>
      </c>
      <c r="BT40" s="136">
        <f t="shared" si="17"/>
      </c>
      <c r="BU40" s="20"/>
      <c r="BV40" s="20"/>
    </row>
    <row r="41" spans="1:75" s="10" customFormat="1" ht="39.75" customHeight="1">
      <c r="A41" s="137">
        <f>COUNTIF(B6:B40,"")</f>
        <v>35</v>
      </c>
      <c r="B41" s="138">
        <f>35-A41</f>
        <v>0</v>
      </c>
      <c r="C41" s="126" t="s">
        <v>35</v>
      </c>
      <c r="D41" s="139">
        <f aca="true" t="shared" si="18" ref="D41:Q41">COUNTIF(D6:D40,"0")</f>
        <v>0</v>
      </c>
      <c r="E41" s="139">
        <f t="shared" si="18"/>
        <v>0</v>
      </c>
      <c r="F41" s="139">
        <f t="shared" si="18"/>
        <v>0</v>
      </c>
      <c r="G41" s="139">
        <f t="shared" si="18"/>
        <v>0</v>
      </c>
      <c r="H41" s="139">
        <f t="shared" si="18"/>
        <v>0</v>
      </c>
      <c r="I41" s="139">
        <f t="shared" si="18"/>
        <v>0</v>
      </c>
      <c r="J41" s="139">
        <f t="shared" si="18"/>
        <v>0</v>
      </c>
      <c r="K41" s="139">
        <f t="shared" si="18"/>
        <v>0</v>
      </c>
      <c r="L41" s="139">
        <f t="shared" si="18"/>
        <v>0</v>
      </c>
      <c r="M41" s="139">
        <f t="shared" si="18"/>
        <v>0</v>
      </c>
      <c r="N41" s="139">
        <f t="shared" si="18"/>
        <v>0</v>
      </c>
      <c r="O41" s="139">
        <f t="shared" si="18"/>
        <v>0</v>
      </c>
      <c r="P41" s="139">
        <f t="shared" si="18"/>
        <v>0</v>
      </c>
      <c r="Q41" s="139">
        <f t="shared" si="18"/>
        <v>0</v>
      </c>
      <c r="R41" s="139">
        <f aca="true" t="shared" si="19" ref="R41:AC41">COUNTIF(R6:R40,"0")</f>
        <v>0</v>
      </c>
      <c r="S41" s="139">
        <f t="shared" si="19"/>
        <v>0</v>
      </c>
      <c r="T41" s="139">
        <f t="shared" si="19"/>
        <v>0</v>
      </c>
      <c r="U41" s="139">
        <f t="shared" si="19"/>
        <v>0</v>
      </c>
      <c r="V41" s="139">
        <f t="shared" si="19"/>
        <v>0</v>
      </c>
      <c r="W41" s="139">
        <f t="shared" si="19"/>
        <v>0</v>
      </c>
      <c r="X41" s="139">
        <f t="shared" si="19"/>
        <v>0</v>
      </c>
      <c r="Y41" s="139">
        <f t="shared" si="19"/>
        <v>0</v>
      </c>
      <c r="Z41" s="139">
        <f t="shared" si="19"/>
        <v>0</v>
      </c>
      <c r="AA41" s="139">
        <f t="shared" si="19"/>
        <v>0</v>
      </c>
      <c r="AB41" s="139">
        <f t="shared" si="19"/>
        <v>0</v>
      </c>
      <c r="AC41" s="139">
        <f t="shared" si="19"/>
        <v>0</v>
      </c>
      <c r="AD41" s="139">
        <f>COUNTIF(AD6:AD40,"0")</f>
        <v>0</v>
      </c>
      <c r="AE41" s="139">
        <f aca="true" t="shared" si="20" ref="AE41:AJ41">COUNTIF(AE6:AE40,"0")</f>
        <v>0</v>
      </c>
      <c r="AF41" s="139">
        <f t="shared" si="20"/>
        <v>0</v>
      </c>
      <c r="AG41" s="139">
        <f t="shared" si="20"/>
        <v>0</v>
      </c>
      <c r="AH41" s="139">
        <f t="shared" si="20"/>
        <v>0</v>
      </c>
      <c r="AI41" s="139">
        <f t="shared" si="20"/>
        <v>0</v>
      </c>
      <c r="AJ41" s="139">
        <f t="shared" si="20"/>
        <v>0</v>
      </c>
      <c r="AK41" s="139">
        <f>COUNTIF(AK6:AK40,"0")</f>
        <v>0</v>
      </c>
      <c r="AL41" s="139">
        <f aca="true" t="shared" si="21" ref="AL41:BB41">COUNTIF(AL6:AL40,"0")</f>
        <v>0</v>
      </c>
      <c r="AM41" s="139">
        <f t="shared" si="21"/>
        <v>0</v>
      </c>
      <c r="AN41" s="139">
        <f t="shared" si="21"/>
        <v>0</v>
      </c>
      <c r="AO41" s="139">
        <f t="shared" si="21"/>
        <v>0</v>
      </c>
      <c r="AP41" s="139">
        <f t="shared" si="21"/>
        <v>0</v>
      </c>
      <c r="AQ41" s="139">
        <f t="shared" si="21"/>
        <v>0</v>
      </c>
      <c r="AR41" s="139">
        <f t="shared" si="21"/>
        <v>0</v>
      </c>
      <c r="AS41" s="139">
        <f t="shared" si="21"/>
        <v>0</v>
      </c>
      <c r="AT41" s="139">
        <f t="shared" si="21"/>
        <v>0</v>
      </c>
      <c r="AU41" s="139">
        <f t="shared" si="21"/>
        <v>0</v>
      </c>
      <c r="AV41" s="139">
        <f t="shared" si="21"/>
        <v>0</v>
      </c>
      <c r="AW41" s="139">
        <f t="shared" si="21"/>
        <v>0</v>
      </c>
      <c r="AX41" s="139">
        <f t="shared" si="21"/>
        <v>0</v>
      </c>
      <c r="AY41" s="139">
        <f t="shared" si="21"/>
        <v>0</v>
      </c>
      <c r="AZ41" s="139">
        <f t="shared" si="21"/>
        <v>0</v>
      </c>
      <c r="BA41" s="139">
        <f t="shared" si="21"/>
        <v>0</v>
      </c>
      <c r="BB41" s="139">
        <f t="shared" si="21"/>
        <v>0</v>
      </c>
      <c r="BC41" s="23"/>
      <c r="BD41" s="237" t="s">
        <v>361</v>
      </c>
      <c r="BE41" s="237"/>
      <c r="BF41" s="178">
        <f>COUNTIF(BF6:BF40,"Difficulté")</f>
        <v>0</v>
      </c>
      <c r="BG41" s="23"/>
      <c r="BH41" s="20"/>
      <c r="BI41" s="20"/>
      <c r="BJ41" s="20"/>
      <c r="BK41" s="20"/>
      <c r="BL41" s="20"/>
      <c r="BM41" s="20"/>
      <c r="BN41" s="20"/>
      <c r="BO41" s="20"/>
      <c r="BP41" s="20"/>
      <c r="BQ41" s="20"/>
      <c r="BR41" s="20"/>
      <c r="BS41" s="20"/>
      <c r="BT41" s="20"/>
      <c r="BU41" s="20"/>
      <c r="BV41" s="20"/>
      <c r="BW41" s="19"/>
    </row>
    <row r="42" spans="1:75" ht="39.75" customHeight="1">
      <c r="A42" s="23"/>
      <c r="B42" s="23"/>
      <c r="C42" s="127" t="s">
        <v>36</v>
      </c>
      <c r="D42" s="139">
        <f aca="true" t="shared" si="22" ref="D42:Q42">COUNTIF(D6:D40,"1")</f>
        <v>0</v>
      </c>
      <c r="E42" s="139">
        <f t="shared" si="22"/>
        <v>0</v>
      </c>
      <c r="F42" s="139">
        <f t="shared" si="22"/>
        <v>0</v>
      </c>
      <c r="G42" s="139">
        <f t="shared" si="22"/>
        <v>0</v>
      </c>
      <c r="H42" s="139">
        <f t="shared" si="22"/>
        <v>0</v>
      </c>
      <c r="I42" s="139">
        <f t="shared" si="22"/>
        <v>0</v>
      </c>
      <c r="J42" s="139">
        <f t="shared" si="22"/>
        <v>0</v>
      </c>
      <c r="K42" s="139">
        <f t="shared" si="22"/>
        <v>0</v>
      </c>
      <c r="L42" s="139">
        <f t="shared" si="22"/>
        <v>0</v>
      </c>
      <c r="M42" s="139">
        <f t="shared" si="22"/>
        <v>0</v>
      </c>
      <c r="N42" s="139">
        <f t="shared" si="22"/>
        <v>0</v>
      </c>
      <c r="O42" s="139">
        <f t="shared" si="22"/>
        <v>0</v>
      </c>
      <c r="P42" s="139">
        <f t="shared" si="22"/>
        <v>0</v>
      </c>
      <c r="Q42" s="139">
        <f t="shared" si="22"/>
        <v>0</v>
      </c>
      <c r="R42" s="139">
        <f aca="true" t="shared" si="23" ref="R42:AC42">COUNTIF(R6:R40,"1")</f>
        <v>0</v>
      </c>
      <c r="S42" s="139">
        <f t="shared" si="23"/>
        <v>0</v>
      </c>
      <c r="T42" s="139">
        <f t="shared" si="23"/>
        <v>0</v>
      </c>
      <c r="U42" s="139">
        <f t="shared" si="23"/>
        <v>0</v>
      </c>
      <c r="V42" s="139">
        <f t="shared" si="23"/>
        <v>0</v>
      </c>
      <c r="W42" s="139">
        <f t="shared" si="23"/>
        <v>0</v>
      </c>
      <c r="X42" s="139">
        <f t="shared" si="23"/>
        <v>0</v>
      </c>
      <c r="Y42" s="139">
        <f t="shared" si="23"/>
        <v>0</v>
      </c>
      <c r="Z42" s="139">
        <f t="shared" si="23"/>
        <v>0</v>
      </c>
      <c r="AA42" s="139">
        <f t="shared" si="23"/>
        <v>0</v>
      </c>
      <c r="AB42" s="139">
        <f t="shared" si="23"/>
        <v>0</v>
      </c>
      <c r="AC42" s="139">
        <f t="shared" si="23"/>
        <v>0</v>
      </c>
      <c r="AD42" s="139">
        <f>COUNTIF(AD6:AD40,"1")</f>
        <v>0</v>
      </c>
      <c r="AE42" s="139">
        <f aca="true" t="shared" si="24" ref="AE42:AJ42">COUNTIF(AE6:AE40,"1")</f>
        <v>0</v>
      </c>
      <c r="AF42" s="139">
        <f t="shared" si="24"/>
        <v>0</v>
      </c>
      <c r="AG42" s="139">
        <f t="shared" si="24"/>
        <v>0</v>
      </c>
      <c r="AH42" s="139">
        <f t="shared" si="24"/>
        <v>0</v>
      </c>
      <c r="AI42" s="139">
        <f t="shared" si="24"/>
        <v>0</v>
      </c>
      <c r="AJ42" s="139">
        <f t="shared" si="24"/>
        <v>0</v>
      </c>
      <c r="AK42" s="139">
        <f>COUNTIF(AK6:AK40,"1")</f>
        <v>0</v>
      </c>
      <c r="AL42" s="139">
        <f aca="true" t="shared" si="25" ref="AL42:BB42">COUNTIF(AL6:AL40,"1")</f>
        <v>0</v>
      </c>
      <c r="AM42" s="139">
        <f t="shared" si="25"/>
        <v>0</v>
      </c>
      <c r="AN42" s="139">
        <f t="shared" si="25"/>
        <v>0</v>
      </c>
      <c r="AO42" s="139">
        <f t="shared" si="25"/>
        <v>0</v>
      </c>
      <c r="AP42" s="139">
        <f t="shared" si="25"/>
        <v>0</v>
      </c>
      <c r="AQ42" s="139">
        <f t="shared" si="25"/>
        <v>0</v>
      </c>
      <c r="AR42" s="139">
        <f t="shared" si="25"/>
        <v>0</v>
      </c>
      <c r="AS42" s="139">
        <f t="shared" si="25"/>
        <v>0</v>
      </c>
      <c r="AT42" s="139">
        <f t="shared" si="25"/>
        <v>0</v>
      </c>
      <c r="AU42" s="139">
        <f t="shared" si="25"/>
        <v>0</v>
      </c>
      <c r="AV42" s="139">
        <f t="shared" si="25"/>
        <v>0</v>
      </c>
      <c r="AW42" s="139">
        <f t="shared" si="25"/>
        <v>0</v>
      </c>
      <c r="AX42" s="139">
        <f t="shared" si="25"/>
        <v>0</v>
      </c>
      <c r="AY42" s="139">
        <f t="shared" si="25"/>
        <v>0</v>
      </c>
      <c r="AZ42" s="139">
        <f t="shared" si="25"/>
        <v>0</v>
      </c>
      <c r="BA42" s="139">
        <f t="shared" si="25"/>
        <v>0</v>
      </c>
      <c r="BB42" s="139">
        <f t="shared" si="25"/>
        <v>0</v>
      </c>
      <c r="BC42" s="23"/>
      <c r="BD42" s="237" t="s">
        <v>362</v>
      </c>
      <c r="BE42" s="237"/>
      <c r="BF42" s="178">
        <f>BH86</f>
        <v>0</v>
      </c>
      <c r="BG42" s="23"/>
      <c r="BH42" s="23"/>
      <c r="BI42" s="23"/>
      <c r="BJ42" s="23"/>
      <c r="BK42" s="23"/>
      <c r="BL42" s="23"/>
      <c r="BM42" s="23"/>
      <c r="BN42" s="23"/>
      <c r="BO42" s="23"/>
      <c r="BP42" s="23"/>
      <c r="BQ42" s="23"/>
      <c r="BR42" s="23"/>
      <c r="BS42" s="23"/>
      <c r="BT42" s="23"/>
      <c r="BU42" s="23"/>
      <c r="BV42" s="23"/>
      <c r="BW42" s="157"/>
    </row>
    <row r="43" spans="1:75" ht="49.5" customHeight="1">
      <c r="A43" s="23"/>
      <c r="B43" s="23"/>
      <c r="C43" s="140" t="s">
        <v>37</v>
      </c>
      <c r="D43" s="141">
        <f aca="true" t="shared" si="26" ref="D43:Q43">IF(D47=0,"",D42/D47)</f>
      </c>
      <c r="E43" s="141">
        <f t="shared" si="26"/>
      </c>
      <c r="F43" s="141">
        <f t="shared" si="26"/>
      </c>
      <c r="G43" s="141">
        <f t="shared" si="26"/>
      </c>
      <c r="H43" s="141">
        <f t="shared" si="26"/>
      </c>
      <c r="I43" s="141">
        <f t="shared" si="26"/>
      </c>
      <c r="J43" s="141">
        <f t="shared" si="26"/>
      </c>
      <c r="K43" s="141">
        <f t="shared" si="26"/>
      </c>
      <c r="L43" s="141">
        <f t="shared" si="26"/>
      </c>
      <c r="M43" s="141">
        <f t="shared" si="26"/>
      </c>
      <c r="N43" s="141">
        <f t="shared" si="26"/>
      </c>
      <c r="O43" s="141">
        <f t="shared" si="26"/>
      </c>
      <c r="P43" s="141">
        <f t="shared" si="26"/>
      </c>
      <c r="Q43" s="141">
        <f t="shared" si="26"/>
      </c>
      <c r="R43" s="141">
        <f aca="true" t="shared" si="27" ref="R43:AC43">IF(R47=0,"",R42/R47)</f>
      </c>
      <c r="S43" s="141">
        <f t="shared" si="27"/>
      </c>
      <c r="T43" s="141">
        <f t="shared" si="27"/>
      </c>
      <c r="U43" s="141">
        <f t="shared" si="27"/>
      </c>
      <c r="V43" s="141">
        <f t="shared" si="27"/>
      </c>
      <c r="W43" s="141">
        <f t="shared" si="27"/>
      </c>
      <c r="X43" s="141">
        <f t="shared" si="27"/>
      </c>
      <c r="Y43" s="141">
        <f t="shared" si="27"/>
      </c>
      <c r="Z43" s="141">
        <f t="shared" si="27"/>
      </c>
      <c r="AA43" s="141">
        <f t="shared" si="27"/>
      </c>
      <c r="AB43" s="141">
        <f t="shared" si="27"/>
      </c>
      <c r="AC43" s="141">
        <f t="shared" si="27"/>
      </c>
      <c r="AD43" s="141">
        <f>IF(AD47=0,"",AD42/AD47)</f>
      </c>
      <c r="AE43" s="141">
        <f aca="true" t="shared" si="28" ref="AE43:AJ43">IF(AE47=0,"",AE42/AE47)</f>
      </c>
      <c r="AF43" s="141">
        <f t="shared" si="28"/>
      </c>
      <c r="AG43" s="141">
        <f t="shared" si="28"/>
      </c>
      <c r="AH43" s="141">
        <f t="shared" si="28"/>
      </c>
      <c r="AI43" s="141">
        <f t="shared" si="28"/>
      </c>
      <c r="AJ43" s="141">
        <f t="shared" si="28"/>
      </c>
      <c r="AK43" s="141">
        <f>IF(AK47=0,"",AK42/AK47)</f>
      </c>
      <c r="AL43" s="141">
        <f aca="true" t="shared" si="29" ref="AL43:BB43">IF(AL47=0,"",AL42/AL47)</f>
      </c>
      <c r="AM43" s="141">
        <f t="shared" si="29"/>
      </c>
      <c r="AN43" s="141">
        <f t="shared" si="29"/>
      </c>
      <c r="AO43" s="141">
        <f t="shared" si="29"/>
      </c>
      <c r="AP43" s="141">
        <f t="shared" si="29"/>
      </c>
      <c r="AQ43" s="141">
        <f t="shared" si="29"/>
      </c>
      <c r="AR43" s="141">
        <f t="shared" si="29"/>
      </c>
      <c r="AS43" s="141">
        <f t="shared" si="29"/>
      </c>
      <c r="AT43" s="141">
        <f t="shared" si="29"/>
      </c>
      <c r="AU43" s="141">
        <f t="shared" si="29"/>
      </c>
      <c r="AV43" s="141">
        <f t="shared" si="29"/>
      </c>
      <c r="AW43" s="141">
        <f t="shared" si="29"/>
      </c>
      <c r="AX43" s="141">
        <f t="shared" si="29"/>
      </c>
      <c r="AY43" s="141">
        <f t="shared" si="29"/>
      </c>
      <c r="AZ43" s="141">
        <f t="shared" si="29"/>
      </c>
      <c r="BA43" s="141">
        <f t="shared" si="29"/>
      </c>
      <c r="BB43" s="141">
        <f t="shared" si="29"/>
      </c>
      <c r="BC43" s="143"/>
      <c r="BD43" s="143"/>
      <c r="BE43" s="23"/>
      <c r="BF43" s="23"/>
      <c r="BG43" s="23"/>
      <c r="BH43" s="23"/>
      <c r="BI43" s="23"/>
      <c r="BJ43" s="23"/>
      <c r="BK43" s="23"/>
      <c r="BL43" s="23"/>
      <c r="BM43" s="23"/>
      <c r="BN43" s="23"/>
      <c r="BO43" s="23"/>
      <c r="BP43" s="23"/>
      <c r="BQ43" s="23"/>
      <c r="BR43" s="23"/>
      <c r="BS43" s="23"/>
      <c r="BT43" s="23"/>
      <c r="BU43" s="23"/>
      <c r="BV43" s="23"/>
      <c r="BW43" s="157"/>
    </row>
    <row r="44" spans="1:75" ht="18">
      <c r="A44" s="23"/>
      <c r="B44" s="23"/>
      <c r="C44" s="144"/>
      <c r="D44" s="211" t="s">
        <v>6</v>
      </c>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3"/>
      <c r="AD44" s="214" t="s">
        <v>7</v>
      </c>
      <c r="AE44" s="215"/>
      <c r="AF44" s="215"/>
      <c r="AG44" s="215"/>
      <c r="AH44" s="215"/>
      <c r="AI44" s="215"/>
      <c r="AJ44" s="216"/>
      <c r="AK44" s="217" t="s">
        <v>64</v>
      </c>
      <c r="AL44" s="218"/>
      <c r="AM44" s="218"/>
      <c r="AN44" s="218"/>
      <c r="AO44" s="218"/>
      <c r="AP44" s="218"/>
      <c r="AQ44" s="218"/>
      <c r="AR44" s="218"/>
      <c r="AS44" s="218"/>
      <c r="AT44" s="218"/>
      <c r="AU44" s="218"/>
      <c r="AV44" s="218"/>
      <c r="AW44" s="218"/>
      <c r="AX44" s="218"/>
      <c r="AY44" s="218"/>
      <c r="AZ44" s="218"/>
      <c r="BA44" s="218"/>
      <c r="BB44" s="219"/>
      <c r="BC44" s="232" t="s">
        <v>386</v>
      </c>
      <c r="BD44" s="233"/>
      <c r="BE44" s="233"/>
      <c r="BF44" s="233"/>
      <c r="BG44" s="23"/>
      <c r="BH44" s="23"/>
      <c r="BI44" s="23"/>
      <c r="BJ44" s="23"/>
      <c r="BK44" s="23"/>
      <c r="BL44" s="23"/>
      <c r="BM44" s="23"/>
      <c r="BN44" s="23"/>
      <c r="BO44" s="23"/>
      <c r="BP44" s="23"/>
      <c r="BQ44" s="23"/>
      <c r="BR44" s="23"/>
      <c r="BS44" s="23"/>
      <c r="BT44" s="23"/>
      <c r="BU44" s="23"/>
      <c r="BV44" s="23"/>
      <c r="BW44" s="157"/>
    </row>
    <row r="45" spans="1:75" ht="42.75" customHeight="1">
      <c r="A45" s="23"/>
      <c r="B45" s="23"/>
      <c r="C45" s="145" t="s">
        <v>38</v>
      </c>
      <c r="D45" s="221" t="e">
        <f>AVERAGE(D43:AC43)</f>
        <v>#DIV/0!</v>
      </c>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3"/>
      <c r="AD45" s="226" t="e">
        <f>AVERAGE(AD43:AJ43)</f>
        <v>#DIV/0!</v>
      </c>
      <c r="AE45" s="227"/>
      <c r="AF45" s="227"/>
      <c r="AG45" s="227"/>
      <c r="AH45" s="227"/>
      <c r="AI45" s="227"/>
      <c r="AJ45" s="228"/>
      <c r="AK45" s="224" t="e">
        <f>AVERAGE(AK43:BB43)</f>
        <v>#DIV/0!</v>
      </c>
      <c r="AL45" s="225"/>
      <c r="AM45" s="225"/>
      <c r="AN45" s="225"/>
      <c r="AO45" s="225"/>
      <c r="AP45" s="225"/>
      <c r="AQ45" s="225"/>
      <c r="AR45" s="225"/>
      <c r="AS45" s="225"/>
      <c r="AT45" s="225"/>
      <c r="AU45" s="225"/>
      <c r="AV45" s="225"/>
      <c r="AW45" s="225"/>
      <c r="AX45" s="225"/>
      <c r="AY45" s="225"/>
      <c r="AZ45" s="225"/>
      <c r="BA45" s="225"/>
      <c r="BB45" s="225"/>
      <c r="BC45" s="234" t="e">
        <f>AVERAGE(D43:BB43)</f>
        <v>#DIV/0!</v>
      </c>
      <c r="BD45" s="235"/>
      <c r="BE45" s="235"/>
      <c r="BF45" s="236"/>
      <c r="BG45" s="23"/>
      <c r="BH45" s="23"/>
      <c r="BI45" s="23"/>
      <c r="BJ45" s="23"/>
      <c r="BK45" s="23"/>
      <c r="BL45" s="23"/>
      <c r="BM45" s="23"/>
      <c r="BN45" s="23"/>
      <c r="BO45" s="23"/>
      <c r="BP45" s="23"/>
      <c r="BQ45" s="23"/>
      <c r="BR45" s="23"/>
      <c r="BS45" s="23"/>
      <c r="BT45" s="23"/>
      <c r="BU45" s="23"/>
      <c r="BV45" s="23"/>
      <c r="BW45" s="157"/>
    </row>
    <row r="46" spans="3:78" ht="12.75" hidden="1">
      <c r="C46" s="3" t="s">
        <v>39</v>
      </c>
      <c r="D46" s="3">
        <f aca="true" t="shared" si="30" ref="D46:Q46">(COUNTIF(D6:D40,"A"))</f>
        <v>0</v>
      </c>
      <c r="E46" s="3">
        <f t="shared" si="30"/>
        <v>0</v>
      </c>
      <c r="F46" s="3">
        <f t="shared" si="30"/>
        <v>0</v>
      </c>
      <c r="G46" s="3">
        <f t="shared" si="30"/>
        <v>0</v>
      </c>
      <c r="H46" s="3">
        <f t="shared" si="30"/>
        <v>0</v>
      </c>
      <c r="I46" s="3">
        <f t="shared" si="30"/>
        <v>0</v>
      </c>
      <c r="J46" s="3">
        <f t="shared" si="30"/>
        <v>0</v>
      </c>
      <c r="K46" s="3">
        <f t="shared" si="30"/>
        <v>0</v>
      </c>
      <c r="L46" s="3">
        <f t="shared" si="30"/>
        <v>0</v>
      </c>
      <c r="M46" s="3">
        <f t="shared" si="30"/>
        <v>0</v>
      </c>
      <c r="N46" s="3">
        <f t="shared" si="30"/>
        <v>0</v>
      </c>
      <c r="O46" s="3">
        <f t="shared" si="30"/>
        <v>0</v>
      </c>
      <c r="P46" s="3">
        <f t="shared" si="30"/>
        <v>0</v>
      </c>
      <c r="Q46" s="3">
        <f t="shared" si="30"/>
        <v>0</v>
      </c>
      <c r="R46" s="3">
        <f aca="true" t="shared" si="31" ref="R46:AC46">(COUNTIF(R6:R40,"A"))</f>
        <v>0</v>
      </c>
      <c r="S46" s="3">
        <f t="shared" si="31"/>
        <v>0</v>
      </c>
      <c r="T46" s="3">
        <f t="shared" si="31"/>
        <v>0</v>
      </c>
      <c r="U46" s="3">
        <f t="shared" si="31"/>
        <v>0</v>
      </c>
      <c r="V46" s="3">
        <f t="shared" si="31"/>
        <v>0</v>
      </c>
      <c r="W46" s="3">
        <f t="shared" si="31"/>
        <v>0</v>
      </c>
      <c r="X46" s="3">
        <f t="shared" si="31"/>
        <v>0</v>
      </c>
      <c r="Y46" s="3">
        <f t="shared" si="31"/>
        <v>0</v>
      </c>
      <c r="Z46" s="3">
        <f t="shared" si="31"/>
        <v>0</v>
      </c>
      <c r="AA46" s="3">
        <f t="shared" si="31"/>
        <v>0</v>
      </c>
      <c r="AB46" s="3">
        <f t="shared" si="31"/>
        <v>0</v>
      </c>
      <c r="AC46" s="3">
        <f t="shared" si="31"/>
        <v>0</v>
      </c>
      <c r="AD46" s="3">
        <f>(COUNTIF(AD6:AD40,"A"))</f>
        <v>0</v>
      </c>
      <c r="AE46" s="3">
        <f aca="true" t="shared" si="32" ref="AE46:AJ46">(COUNTIF(AE6:AE40,"A"))</f>
        <v>0</v>
      </c>
      <c r="AF46" s="3">
        <f t="shared" si="32"/>
        <v>0</v>
      </c>
      <c r="AG46" s="3">
        <f t="shared" si="32"/>
        <v>0</v>
      </c>
      <c r="AH46" s="3">
        <f t="shared" si="32"/>
        <v>0</v>
      </c>
      <c r="AI46" s="3">
        <f t="shared" si="32"/>
        <v>0</v>
      </c>
      <c r="AJ46" s="3">
        <f t="shared" si="32"/>
        <v>0</v>
      </c>
      <c r="AK46" s="3">
        <f>(COUNTIF(AK6:AK40,"A"))</f>
        <v>0</v>
      </c>
      <c r="AL46" s="3">
        <f aca="true" t="shared" si="33" ref="AL46:BB46">(COUNTIF(AL6:AL40,"A"))</f>
        <v>0</v>
      </c>
      <c r="AM46" s="3">
        <f t="shared" si="33"/>
        <v>0</v>
      </c>
      <c r="AN46" s="3">
        <f t="shared" si="33"/>
        <v>0</v>
      </c>
      <c r="AO46" s="3">
        <f t="shared" si="33"/>
        <v>0</v>
      </c>
      <c r="AP46" s="3">
        <f t="shared" si="33"/>
        <v>0</v>
      </c>
      <c r="AQ46" s="3">
        <f t="shared" si="33"/>
        <v>0</v>
      </c>
      <c r="AR46" s="3">
        <f t="shared" si="33"/>
        <v>0</v>
      </c>
      <c r="AS46" s="3">
        <f t="shared" si="33"/>
        <v>0</v>
      </c>
      <c r="AT46" s="3">
        <f t="shared" si="33"/>
        <v>0</v>
      </c>
      <c r="AU46" s="3">
        <f t="shared" si="33"/>
        <v>0</v>
      </c>
      <c r="AV46" s="3">
        <f t="shared" si="33"/>
        <v>0</v>
      </c>
      <c r="AW46" s="3">
        <f t="shared" si="33"/>
        <v>0</v>
      </c>
      <c r="AX46" s="3">
        <f t="shared" si="33"/>
        <v>0</v>
      </c>
      <c r="AY46" s="3">
        <f t="shared" si="33"/>
        <v>0</v>
      </c>
      <c r="AZ46" s="3">
        <f t="shared" si="33"/>
        <v>0</v>
      </c>
      <c r="BA46" s="3">
        <f t="shared" si="33"/>
        <v>0</v>
      </c>
      <c r="BB46" s="3">
        <f t="shared" si="33"/>
        <v>0</v>
      </c>
      <c r="BG46" s="146"/>
      <c r="BH46" s="146"/>
      <c r="BY46" s="23"/>
      <c r="BZ46" s="157"/>
    </row>
    <row r="47" spans="3:78" ht="12.75" customHeight="1" hidden="1">
      <c r="C47" s="3" t="s">
        <v>40</v>
      </c>
      <c r="D47" s="3">
        <f aca="true" t="shared" si="34" ref="D47:Q47">D41+D42</f>
        <v>0</v>
      </c>
      <c r="E47" s="3">
        <f t="shared" si="34"/>
        <v>0</v>
      </c>
      <c r="F47" s="3">
        <f t="shared" si="34"/>
        <v>0</v>
      </c>
      <c r="G47" s="3">
        <f t="shared" si="34"/>
        <v>0</v>
      </c>
      <c r="H47" s="3">
        <f t="shared" si="34"/>
        <v>0</v>
      </c>
      <c r="I47" s="3">
        <f t="shared" si="34"/>
        <v>0</v>
      </c>
      <c r="J47" s="3">
        <f t="shared" si="34"/>
        <v>0</v>
      </c>
      <c r="K47" s="3">
        <f t="shared" si="34"/>
        <v>0</v>
      </c>
      <c r="L47" s="3">
        <f t="shared" si="34"/>
        <v>0</v>
      </c>
      <c r="M47" s="3">
        <f t="shared" si="34"/>
        <v>0</v>
      </c>
      <c r="N47" s="3">
        <f t="shared" si="34"/>
        <v>0</v>
      </c>
      <c r="O47" s="3">
        <f t="shared" si="34"/>
        <v>0</v>
      </c>
      <c r="P47" s="3">
        <f t="shared" si="34"/>
        <v>0</v>
      </c>
      <c r="Q47" s="3">
        <f t="shared" si="34"/>
        <v>0</v>
      </c>
      <c r="R47" s="3">
        <f aca="true" t="shared" si="35" ref="R47:AC47">R41+R42</f>
        <v>0</v>
      </c>
      <c r="S47" s="3">
        <f t="shared" si="35"/>
        <v>0</v>
      </c>
      <c r="T47" s="3">
        <f t="shared" si="35"/>
        <v>0</v>
      </c>
      <c r="U47" s="3">
        <f t="shared" si="35"/>
        <v>0</v>
      </c>
      <c r="V47" s="3">
        <f t="shared" si="35"/>
        <v>0</v>
      </c>
      <c r="W47" s="3">
        <f t="shared" si="35"/>
        <v>0</v>
      </c>
      <c r="X47" s="3">
        <f t="shared" si="35"/>
        <v>0</v>
      </c>
      <c r="Y47" s="3">
        <f t="shared" si="35"/>
        <v>0</v>
      </c>
      <c r="Z47" s="3">
        <f t="shared" si="35"/>
        <v>0</v>
      </c>
      <c r="AA47" s="3">
        <f t="shared" si="35"/>
        <v>0</v>
      </c>
      <c r="AB47" s="3">
        <f t="shared" si="35"/>
        <v>0</v>
      </c>
      <c r="AC47" s="3">
        <f t="shared" si="35"/>
        <v>0</v>
      </c>
      <c r="AD47" s="3">
        <f>AD41+AD42</f>
        <v>0</v>
      </c>
      <c r="AE47" s="3">
        <f aca="true" t="shared" si="36" ref="AE47:AJ47">AE41+AE42</f>
        <v>0</v>
      </c>
      <c r="AF47" s="3">
        <f t="shared" si="36"/>
        <v>0</v>
      </c>
      <c r="AG47" s="3">
        <f t="shared" si="36"/>
        <v>0</v>
      </c>
      <c r="AH47" s="3">
        <f t="shared" si="36"/>
        <v>0</v>
      </c>
      <c r="AI47" s="3">
        <f t="shared" si="36"/>
        <v>0</v>
      </c>
      <c r="AJ47" s="3">
        <f t="shared" si="36"/>
        <v>0</v>
      </c>
      <c r="AK47" s="3">
        <f>AK41+AK42</f>
        <v>0</v>
      </c>
      <c r="AL47" s="3">
        <f aca="true" t="shared" si="37" ref="AL47:BB47">AL41+AL42</f>
        <v>0</v>
      </c>
      <c r="AM47" s="3">
        <f t="shared" si="37"/>
        <v>0</v>
      </c>
      <c r="AN47" s="3">
        <f t="shared" si="37"/>
        <v>0</v>
      </c>
      <c r="AO47" s="3">
        <f t="shared" si="37"/>
        <v>0</v>
      </c>
      <c r="AP47" s="3">
        <f t="shared" si="37"/>
        <v>0</v>
      </c>
      <c r="AQ47" s="3">
        <f t="shared" si="37"/>
        <v>0</v>
      </c>
      <c r="AR47" s="3">
        <f t="shared" si="37"/>
        <v>0</v>
      </c>
      <c r="AS47" s="3">
        <f t="shared" si="37"/>
        <v>0</v>
      </c>
      <c r="AT47" s="3">
        <f t="shared" si="37"/>
        <v>0</v>
      </c>
      <c r="AU47" s="3">
        <f t="shared" si="37"/>
        <v>0</v>
      </c>
      <c r="AV47" s="3">
        <f t="shared" si="37"/>
        <v>0</v>
      </c>
      <c r="AW47" s="3">
        <f t="shared" si="37"/>
        <v>0</v>
      </c>
      <c r="AX47" s="3">
        <f t="shared" si="37"/>
        <v>0</v>
      </c>
      <c r="AY47" s="3">
        <f t="shared" si="37"/>
        <v>0</v>
      </c>
      <c r="AZ47" s="3">
        <f t="shared" si="37"/>
        <v>0</v>
      </c>
      <c r="BA47" s="3">
        <f t="shared" si="37"/>
        <v>0</v>
      </c>
      <c r="BB47" s="3">
        <f t="shared" si="37"/>
        <v>0</v>
      </c>
      <c r="BG47" s="159" t="s">
        <v>350</v>
      </c>
      <c r="BH47" s="159" t="s">
        <v>351</v>
      </c>
      <c r="BJ47" s="27"/>
      <c r="BK47" s="147"/>
      <c r="BL47" s="147"/>
      <c r="BM47" s="148"/>
      <c r="BN47" s="148"/>
      <c r="BO47" s="148"/>
      <c r="BP47" s="149"/>
      <c r="BQ47" s="148"/>
      <c r="BR47" s="148"/>
      <c r="BS47" s="148"/>
      <c r="BT47" s="148"/>
      <c r="BU47" s="148"/>
      <c r="BY47" s="23"/>
      <c r="BZ47" s="157"/>
    </row>
    <row r="48" spans="3:78" ht="12.75" customHeight="1" hidden="1">
      <c r="C48" s="150" t="s">
        <v>41</v>
      </c>
      <c r="D48" s="22">
        <f>IF(D43="","",IF(D43&gt;80%,1,""))</f>
      </c>
      <c r="E48" s="22">
        <f aca="true" t="shared" si="38" ref="E48:BB48">IF(E43="","",IF(E43&gt;80%,1,""))</f>
      </c>
      <c r="F48" s="22">
        <f t="shared" si="38"/>
      </c>
      <c r="G48" s="22">
        <f t="shared" si="38"/>
      </c>
      <c r="H48" s="22">
        <f t="shared" si="38"/>
      </c>
      <c r="I48" s="22">
        <f t="shared" si="38"/>
      </c>
      <c r="J48" s="22">
        <f t="shared" si="38"/>
      </c>
      <c r="K48" s="22">
        <f t="shared" si="38"/>
      </c>
      <c r="L48" s="22">
        <f t="shared" si="38"/>
      </c>
      <c r="M48" s="22">
        <f t="shared" si="38"/>
      </c>
      <c r="N48" s="22">
        <f t="shared" si="38"/>
      </c>
      <c r="O48" s="22">
        <f t="shared" si="38"/>
      </c>
      <c r="P48" s="22">
        <f t="shared" si="38"/>
      </c>
      <c r="Q48" s="22">
        <f t="shared" si="38"/>
      </c>
      <c r="R48" s="22">
        <f t="shared" si="38"/>
      </c>
      <c r="S48" s="22">
        <f t="shared" si="38"/>
      </c>
      <c r="T48" s="22">
        <f t="shared" si="38"/>
      </c>
      <c r="U48" s="22">
        <f t="shared" si="38"/>
      </c>
      <c r="V48" s="22">
        <f t="shared" si="38"/>
      </c>
      <c r="W48" s="22">
        <f t="shared" si="38"/>
      </c>
      <c r="X48" s="22">
        <f t="shared" si="38"/>
      </c>
      <c r="Y48" s="22">
        <f t="shared" si="38"/>
      </c>
      <c r="Z48" s="22">
        <f t="shared" si="38"/>
      </c>
      <c r="AA48" s="22">
        <f t="shared" si="38"/>
      </c>
      <c r="AB48" s="22">
        <f t="shared" si="38"/>
      </c>
      <c r="AC48" s="22">
        <f t="shared" si="38"/>
      </c>
      <c r="AD48" s="22">
        <f t="shared" si="38"/>
      </c>
      <c r="AE48" s="22">
        <f t="shared" si="38"/>
      </c>
      <c r="AF48" s="22">
        <f t="shared" si="38"/>
      </c>
      <c r="AG48" s="22">
        <f t="shared" si="38"/>
      </c>
      <c r="AH48" s="22">
        <f t="shared" si="38"/>
      </c>
      <c r="AI48" s="22">
        <f t="shared" si="38"/>
      </c>
      <c r="AJ48" s="22">
        <f t="shared" si="38"/>
      </c>
      <c r="AK48" s="22">
        <f t="shared" si="38"/>
      </c>
      <c r="AL48" s="22">
        <f t="shared" si="38"/>
      </c>
      <c r="AM48" s="22">
        <f t="shared" si="38"/>
      </c>
      <c r="AN48" s="22">
        <f t="shared" si="38"/>
      </c>
      <c r="AO48" s="22">
        <f t="shared" si="38"/>
      </c>
      <c r="AP48" s="22">
        <f t="shared" si="38"/>
      </c>
      <c r="AQ48" s="22">
        <f t="shared" si="38"/>
      </c>
      <c r="AR48" s="22">
        <f t="shared" si="38"/>
      </c>
      <c r="AS48" s="22">
        <f t="shared" si="38"/>
      </c>
      <c r="AT48" s="22">
        <f t="shared" si="38"/>
      </c>
      <c r="AU48" s="22">
        <f t="shared" si="38"/>
      </c>
      <c r="AV48" s="22">
        <f t="shared" si="38"/>
      </c>
      <c r="AW48" s="22">
        <f t="shared" si="38"/>
      </c>
      <c r="AX48" s="22">
        <f t="shared" si="38"/>
      </c>
      <c r="AY48" s="22">
        <f t="shared" si="38"/>
      </c>
      <c r="AZ48" s="22">
        <f t="shared" si="38"/>
      </c>
      <c r="BA48" s="22">
        <f t="shared" si="38"/>
      </c>
      <c r="BB48" s="22">
        <f t="shared" si="38"/>
      </c>
      <c r="BC48" s="9"/>
      <c r="BD48" s="9"/>
      <c r="BE48" s="9"/>
      <c r="BG48" s="151">
        <f>2/3*SUM(D48:BB48)</f>
        <v>0</v>
      </c>
      <c r="BH48" s="22">
        <f>SUM(D48:BB48)</f>
        <v>0</v>
      </c>
      <c r="BJ48" s="152"/>
      <c r="BK48" s="152"/>
      <c r="BL48" s="152"/>
      <c r="BM48" s="8"/>
      <c r="BN48" s="8"/>
      <c r="BO48" s="8"/>
      <c r="BP48" s="8"/>
      <c r="BQ48" s="8"/>
      <c r="BR48" s="8"/>
      <c r="BS48" s="8"/>
      <c r="BT48" s="8"/>
      <c r="BU48" s="8"/>
      <c r="BY48" s="23"/>
      <c r="BZ48" s="157"/>
    </row>
    <row r="49" spans="62:78" ht="12.75" hidden="1">
      <c r="BJ49" s="8"/>
      <c r="BK49" s="8"/>
      <c r="BL49" s="8"/>
      <c r="BM49" s="8"/>
      <c r="BN49" s="8"/>
      <c r="BO49" s="8"/>
      <c r="BP49" s="8"/>
      <c r="BQ49" s="8"/>
      <c r="BR49" s="8"/>
      <c r="BS49" s="8"/>
      <c r="BT49" s="8"/>
      <c r="BU49" s="8"/>
      <c r="BY49" s="23"/>
      <c r="BZ49" s="157"/>
    </row>
    <row r="50" spans="2:78" ht="12.75" hidden="1">
      <c r="B50" s="3" t="s">
        <v>42</v>
      </c>
      <c r="C50" s="3" t="s">
        <v>43</v>
      </c>
      <c r="BC50" s="3" t="s">
        <v>363</v>
      </c>
      <c r="BD50" s="3" t="s">
        <v>364</v>
      </c>
      <c r="BE50" s="3" t="s">
        <v>365</v>
      </c>
      <c r="BF50" s="174" t="s">
        <v>366</v>
      </c>
      <c r="BJ50" s="153"/>
      <c r="BK50" s="153"/>
      <c r="BL50" s="153"/>
      <c r="BM50" s="153"/>
      <c r="BN50" s="153"/>
      <c r="BO50" s="153"/>
      <c r="BP50" s="154"/>
      <c r="BQ50" s="8"/>
      <c r="BR50" s="8"/>
      <c r="BS50" s="8"/>
      <c r="BT50" s="8"/>
      <c r="BU50" s="8"/>
      <c r="BY50" s="23"/>
      <c r="BZ50" s="157"/>
    </row>
    <row r="51" spans="1:78" ht="12.75" hidden="1">
      <c r="A51" s="155">
        <f aca="true" t="shared" si="39" ref="A51:A85">A6</f>
        <v>1</v>
      </c>
      <c r="B51" s="220">
        <f aca="true" t="shared" si="40" ref="B51:B85">IF(B6="","",B6)</f>
      </c>
      <c r="C51" s="220"/>
      <c r="D51" s="155">
        <f>IF(D$48="","",D6)</f>
      </c>
      <c r="E51" s="155">
        <f aca="true" t="shared" si="41" ref="E51:BB51">IF(E$48="","",E6)</f>
      </c>
      <c r="F51" s="155">
        <f t="shared" si="41"/>
      </c>
      <c r="G51" s="155">
        <f t="shared" si="41"/>
      </c>
      <c r="H51" s="155">
        <f t="shared" si="41"/>
      </c>
      <c r="I51" s="155">
        <f t="shared" si="41"/>
      </c>
      <c r="J51" s="155">
        <f t="shared" si="41"/>
      </c>
      <c r="K51" s="155">
        <f t="shared" si="41"/>
      </c>
      <c r="L51" s="155">
        <f t="shared" si="41"/>
      </c>
      <c r="M51" s="155">
        <f t="shared" si="41"/>
      </c>
      <c r="N51" s="155">
        <f t="shared" si="41"/>
      </c>
      <c r="O51" s="155">
        <f t="shared" si="41"/>
      </c>
      <c r="P51" s="155">
        <f t="shared" si="41"/>
      </c>
      <c r="Q51" s="155">
        <f t="shared" si="41"/>
      </c>
      <c r="R51" s="155">
        <f t="shared" si="41"/>
      </c>
      <c r="S51" s="155">
        <f t="shared" si="41"/>
      </c>
      <c r="T51" s="155">
        <f t="shared" si="41"/>
      </c>
      <c r="U51" s="155">
        <f t="shared" si="41"/>
      </c>
      <c r="V51" s="155">
        <f t="shared" si="41"/>
      </c>
      <c r="W51" s="155">
        <f t="shared" si="41"/>
      </c>
      <c r="X51" s="155">
        <f t="shared" si="41"/>
      </c>
      <c r="Y51" s="155">
        <f t="shared" si="41"/>
      </c>
      <c r="Z51" s="155">
        <f t="shared" si="41"/>
      </c>
      <c r="AA51" s="155">
        <f t="shared" si="41"/>
      </c>
      <c r="AB51" s="155">
        <f t="shared" si="41"/>
      </c>
      <c r="AC51" s="155">
        <f t="shared" si="41"/>
      </c>
      <c r="AD51" s="155">
        <f t="shared" si="41"/>
      </c>
      <c r="AE51" s="155">
        <f t="shared" si="41"/>
      </c>
      <c r="AF51" s="155">
        <f t="shared" si="41"/>
      </c>
      <c r="AG51" s="155">
        <f t="shared" si="41"/>
      </c>
      <c r="AH51" s="155">
        <f t="shared" si="41"/>
      </c>
      <c r="AI51" s="155">
        <f t="shared" si="41"/>
      </c>
      <c r="AJ51" s="155">
        <f t="shared" si="41"/>
      </c>
      <c r="AK51" s="155">
        <f t="shared" si="41"/>
      </c>
      <c r="AL51" s="155">
        <f t="shared" si="41"/>
      </c>
      <c r="AM51" s="155">
        <f t="shared" si="41"/>
      </c>
      <c r="AN51" s="155">
        <f t="shared" si="41"/>
      </c>
      <c r="AO51" s="155">
        <f t="shared" si="41"/>
      </c>
      <c r="AP51" s="155">
        <f t="shared" si="41"/>
      </c>
      <c r="AQ51" s="155">
        <f t="shared" si="41"/>
      </c>
      <c r="AR51" s="155">
        <f t="shared" si="41"/>
      </c>
      <c r="AS51" s="155">
        <f t="shared" si="41"/>
      </c>
      <c r="AT51" s="155">
        <f t="shared" si="41"/>
      </c>
      <c r="AU51" s="155">
        <f t="shared" si="41"/>
      </c>
      <c r="AV51" s="155">
        <f t="shared" si="41"/>
      </c>
      <c r="AW51" s="155">
        <f t="shared" si="41"/>
      </c>
      <c r="AX51" s="155">
        <f t="shared" si="41"/>
      </c>
      <c r="AY51" s="155">
        <f t="shared" si="41"/>
      </c>
      <c r="AZ51" s="155">
        <f t="shared" si="41"/>
      </c>
      <c r="BA51" s="155">
        <f t="shared" si="41"/>
      </c>
      <c r="BB51" s="155">
        <f t="shared" si="41"/>
      </c>
      <c r="BC51" s="44">
        <f>COUNTIF(D51:BB51,"A")</f>
        <v>0</v>
      </c>
      <c r="BD51" s="44">
        <f>COUNTIF(D51:BB51,1)</f>
        <v>0</v>
      </c>
      <c r="BE51" s="44">
        <f>COUNTIF(D51:BB51,0)</f>
        <v>0</v>
      </c>
      <c r="BF51" s="181">
        <f>1/3*(BD51+BE51)</f>
        <v>0</v>
      </c>
      <c r="BG51" s="175">
        <f>SUM(D51:BB51)</f>
        <v>0</v>
      </c>
      <c r="BH51" s="155">
        <f>IF(B51="","",IF(BE51&gt;BF51,"OUI","Non"))</f>
      </c>
      <c r="BJ51" s="8"/>
      <c r="BK51" s="8"/>
      <c r="BL51" s="8"/>
      <c r="BM51" s="8"/>
      <c r="BN51" s="8"/>
      <c r="BO51" s="8"/>
      <c r="BP51" s="8"/>
      <c r="BQ51" s="8"/>
      <c r="BR51" s="8"/>
      <c r="BS51" s="8"/>
      <c r="BT51" s="8"/>
      <c r="BU51" s="8"/>
      <c r="BY51" s="23"/>
      <c r="BZ51" s="157"/>
    </row>
    <row r="52" spans="1:78" ht="12.75" hidden="1">
      <c r="A52" s="155">
        <f t="shared" si="39"/>
        <v>2</v>
      </c>
      <c r="B52" s="220">
        <f t="shared" si="40"/>
      </c>
      <c r="C52" s="220"/>
      <c r="D52" s="155">
        <f aca="true" t="shared" si="42" ref="D52:BB52">IF(D$48="","",D7)</f>
      </c>
      <c r="E52" s="155">
        <f t="shared" si="42"/>
      </c>
      <c r="F52" s="155">
        <f t="shared" si="42"/>
      </c>
      <c r="G52" s="155">
        <f t="shared" si="42"/>
      </c>
      <c r="H52" s="155">
        <f t="shared" si="42"/>
      </c>
      <c r="I52" s="155">
        <f t="shared" si="42"/>
      </c>
      <c r="J52" s="155">
        <f t="shared" si="42"/>
      </c>
      <c r="K52" s="155">
        <f t="shared" si="42"/>
      </c>
      <c r="L52" s="155">
        <f t="shared" si="42"/>
      </c>
      <c r="M52" s="155">
        <f t="shared" si="42"/>
      </c>
      <c r="N52" s="155">
        <f t="shared" si="42"/>
      </c>
      <c r="O52" s="155">
        <f t="shared" si="42"/>
      </c>
      <c r="P52" s="155">
        <f t="shared" si="42"/>
      </c>
      <c r="Q52" s="155">
        <f t="shared" si="42"/>
      </c>
      <c r="R52" s="155">
        <f t="shared" si="42"/>
      </c>
      <c r="S52" s="155">
        <f t="shared" si="42"/>
      </c>
      <c r="T52" s="155">
        <f t="shared" si="42"/>
      </c>
      <c r="U52" s="155">
        <f t="shared" si="42"/>
      </c>
      <c r="V52" s="155">
        <f t="shared" si="42"/>
      </c>
      <c r="W52" s="155">
        <f t="shared" si="42"/>
      </c>
      <c r="X52" s="155">
        <f t="shared" si="42"/>
      </c>
      <c r="Y52" s="155">
        <f t="shared" si="42"/>
      </c>
      <c r="Z52" s="155">
        <f t="shared" si="42"/>
      </c>
      <c r="AA52" s="155">
        <f t="shared" si="42"/>
      </c>
      <c r="AB52" s="155">
        <f t="shared" si="42"/>
      </c>
      <c r="AC52" s="155">
        <f t="shared" si="42"/>
      </c>
      <c r="AD52" s="155">
        <f t="shared" si="42"/>
      </c>
      <c r="AE52" s="155">
        <f t="shared" si="42"/>
      </c>
      <c r="AF52" s="155">
        <f t="shared" si="42"/>
      </c>
      <c r="AG52" s="155">
        <f t="shared" si="42"/>
      </c>
      <c r="AH52" s="155">
        <f t="shared" si="42"/>
      </c>
      <c r="AI52" s="155">
        <f t="shared" si="42"/>
      </c>
      <c r="AJ52" s="155">
        <f t="shared" si="42"/>
      </c>
      <c r="AK52" s="155">
        <f t="shared" si="42"/>
      </c>
      <c r="AL52" s="155">
        <f t="shared" si="42"/>
      </c>
      <c r="AM52" s="155">
        <f t="shared" si="42"/>
      </c>
      <c r="AN52" s="155">
        <f t="shared" si="42"/>
      </c>
      <c r="AO52" s="155">
        <f t="shared" si="42"/>
      </c>
      <c r="AP52" s="155">
        <f t="shared" si="42"/>
      </c>
      <c r="AQ52" s="155">
        <f t="shared" si="42"/>
      </c>
      <c r="AR52" s="155">
        <f t="shared" si="42"/>
      </c>
      <c r="AS52" s="155">
        <f t="shared" si="42"/>
      </c>
      <c r="AT52" s="155">
        <f t="shared" si="42"/>
      </c>
      <c r="AU52" s="155">
        <f t="shared" si="42"/>
      </c>
      <c r="AV52" s="155">
        <f t="shared" si="42"/>
      </c>
      <c r="AW52" s="155">
        <f t="shared" si="42"/>
      </c>
      <c r="AX52" s="155">
        <f t="shared" si="42"/>
      </c>
      <c r="AY52" s="155">
        <f t="shared" si="42"/>
      </c>
      <c r="AZ52" s="155">
        <f t="shared" si="42"/>
      </c>
      <c r="BA52" s="155">
        <f t="shared" si="42"/>
      </c>
      <c r="BB52" s="155">
        <f t="shared" si="42"/>
      </c>
      <c r="BC52" s="44">
        <f aca="true" t="shared" si="43" ref="BC52:BC85">COUNTIF(D52:BB52,"A")</f>
        <v>0</v>
      </c>
      <c r="BD52" s="44">
        <f aca="true" t="shared" si="44" ref="BD52:BD85">COUNTIF(D52:BB52,1)</f>
        <v>0</v>
      </c>
      <c r="BE52" s="44">
        <f aca="true" t="shared" si="45" ref="BE52:BE85">COUNTIF(D52:BB52,0)</f>
        <v>0</v>
      </c>
      <c r="BF52" s="181">
        <f aca="true" t="shared" si="46" ref="BF52:BF85">1/3*(BD52+BE52)</f>
        <v>0</v>
      </c>
      <c r="BG52" s="175">
        <f aca="true" t="shared" si="47" ref="BG52:BG85">SUM(D52:BB52)</f>
        <v>0</v>
      </c>
      <c r="BH52" s="155">
        <f aca="true" t="shared" si="48" ref="BH52:BH85">IF(B52="","",IF(BE52&gt;BF52,"OUI","Non"))</f>
      </c>
      <c r="BJ52" s="8"/>
      <c r="BK52" s="8"/>
      <c r="BL52" s="8"/>
      <c r="BM52" s="8"/>
      <c r="BN52" s="8"/>
      <c r="BO52" s="8"/>
      <c r="BP52" s="8"/>
      <c r="BQ52" s="8"/>
      <c r="BR52" s="8"/>
      <c r="BS52" s="8"/>
      <c r="BT52" s="8"/>
      <c r="BU52" s="8"/>
      <c r="BY52" s="23"/>
      <c r="BZ52" s="157"/>
    </row>
    <row r="53" spans="1:78" ht="12.75" hidden="1">
      <c r="A53" s="155">
        <f t="shared" si="39"/>
        <v>3</v>
      </c>
      <c r="B53" s="220">
        <f t="shared" si="40"/>
      </c>
      <c r="C53" s="220"/>
      <c r="D53" s="155">
        <f aca="true" t="shared" si="49" ref="D53:BB53">IF(D$48="","",D8)</f>
      </c>
      <c r="E53" s="155">
        <f t="shared" si="49"/>
      </c>
      <c r="F53" s="155">
        <f t="shared" si="49"/>
      </c>
      <c r="G53" s="155">
        <f t="shared" si="49"/>
      </c>
      <c r="H53" s="155">
        <f t="shared" si="49"/>
      </c>
      <c r="I53" s="155">
        <f t="shared" si="49"/>
      </c>
      <c r="J53" s="155">
        <f t="shared" si="49"/>
      </c>
      <c r="K53" s="155">
        <f t="shared" si="49"/>
      </c>
      <c r="L53" s="155">
        <f t="shared" si="49"/>
      </c>
      <c r="M53" s="155">
        <f t="shared" si="49"/>
      </c>
      <c r="N53" s="155">
        <f t="shared" si="49"/>
      </c>
      <c r="O53" s="155">
        <f t="shared" si="49"/>
      </c>
      <c r="P53" s="155">
        <f t="shared" si="49"/>
      </c>
      <c r="Q53" s="155">
        <f t="shared" si="49"/>
      </c>
      <c r="R53" s="155">
        <f t="shared" si="49"/>
      </c>
      <c r="S53" s="155">
        <f t="shared" si="49"/>
      </c>
      <c r="T53" s="155">
        <f t="shared" si="49"/>
      </c>
      <c r="U53" s="155">
        <f t="shared" si="49"/>
      </c>
      <c r="V53" s="155">
        <f t="shared" si="49"/>
      </c>
      <c r="W53" s="155">
        <f t="shared" si="49"/>
      </c>
      <c r="X53" s="155">
        <f t="shared" si="49"/>
      </c>
      <c r="Y53" s="155">
        <f t="shared" si="49"/>
      </c>
      <c r="Z53" s="155">
        <f t="shared" si="49"/>
      </c>
      <c r="AA53" s="155">
        <f t="shared" si="49"/>
      </c>
      <c r="AB53" s="155">
        <f t="shared" si="49"/>
      </c>
      <c r="AC53" s="155">
        <f t="shared" si="49"/>
      </c>
      <c r="AD53" s="155">
        <f t="shared" si="49"/>
      </c>
      <c r="AE53" s="155">
        <f t="shared" si="49"/>
      </c>
      <c r="AF53" s="155">
        <f t="shared" si="49"/>
      </c>
      <c r="AG53" s="155">
        <f t="shared" si="49"/>
      </c>
      <c r="AH53" s="155">
        <f t="shared" si="49"/>
      </c>
      <c r="AI53" s="155">
        <f t="shared" si="49"/>
      </c>
      <c r="AJ53" s="155">
        <f t="shared" si="49"/>
      </c>
      <c r="AK53" s="155">
        <f t="shared" si="49"/>
      </c>
      <c r="AL53" s="155">
        <f t="shared" si="49"/>
      </c>
      <c r="AM53" s="155">
        <f t="shared" si="49"/>
      </c>
      <c r="AN53" s="155">
        <f t="shared" si="49"/>
      </c>
      <c r="AO53" s="155">
        <f t="shared" si="49"/>
      </c>
      <c r="AP53" s="155">
        <f t="shared" si="49"/>
      </c>
      <c r="AQ53" s="155">
        <f t="shared" si="49"/>
      </c>
      <c r="AR53" s="155">
        <f t="shared" si="49"/>
      </c>
      <c r="AS53" s="155">
        <f t="shared" si="49"/>
      </c>
      <c r="AT53" s="155">
        <f t="shared" si="49"/>
      </c>
      <c r="AU53" s="155">
        <f t="shared" si="49"/>
      </c>
      <c r="AV53" s="155">
        <f t="shared" si="49"/>
      </c>
      <c r="AW53" s="155">
        <f t="shared" si="49"/>
      </c>
      <c r="AX53" s="155">
        <f t="shared" si="49"/>
      </c>
      <c r="AY53" s="155">
        <f t="shared" si="49"/>
      </c>
      <c r="AZ53" s="155">
        <f t="shared" si="49"/>
      </c>
      <c r="BA53" s="155">
        <f t="shared" si="49"/>
      </c>
      <c r="BB53" s="155">
        <f t="shared" si="49"/>
      </c>
      <c r="BC53" s="44">
        <f t="shared" si="43"/>
        <v>0</v>
      </c>
      <c r="BD53" s="44">
        <f t="shared" si="44"/>
        <v>0</v>
      </c>
      <c r="BE53" s="44">
        <f t="shared" si="45"/>
        <v>0</v>
      </c>
      <c r="BF53" s="181">
        <f t="shared" si="46"/>
        <v>0</v>
      </c>
      <c r="BG53" s="175">
        <f t="shared" si="47"/>
        <v>0</v>
      </c>
      <c r="BH53" s="155">
        <f t="shared" si="48"/>
      </c>
      <c r="BJ53" s="8"/>
      <c r="BK53" s="8"/>
      <c r="BL53" s="8"/>
      <c r="BM53" s="8"/>
      <c r="BN53" s="8"/>
      <c r="BO53" s="8"/>
      <c r="BP53" s="8"/>
      <c r="BQ53" s="8"/>
      <c r="BR53" s="8"/>
      <c r="BS53" s="8"/>
      <c r="BT53" s="8"/>
      <c r="BU53" s="8"/>
      <c r="BY53" s="23"/>
      <c r="BZ53" s="157"/>
    </row>
    <row r="54" spans="1:78" ht="12.75" hidden="1">
      <c r="A54" s="155">
        <f t="shared" si="39"/>
        <v>4</v>
      </c>
      <c r="B54" s="220">
        <f t="shared" si="40"/>
      </c>
      <c r="C54" s="220"/>
      <c r="D54" s="155">
        <f aca="true" t="shared" si="50" ref="D54:BB54">IF(D$48="","",D9)</f>
      </c>
      <c r="E54" s="155">
        <f t="shared" si="50"/>
      </c>
      <c r="F54" s="155">
        <f t="shared" si="50"/>
      </c>
      <c r="G54" s="155">
        <f t="shared" si="50"/>
      </c>
      <c r="H54" s="155">
        <f t="shared" si="50"/>
      </c>
      <c r="I54" s="155">
        <f t="shared" si="50"/>
      </c>
      <c r="J54" s="155">
        <f t="shared" si="50"/>
      </c>
      <c r="K54" s="155">
        <f t="shared" si="50"/>
      </c>
      <c r="L54" s="155">
        <f t="shared" si="50"/>
      </c>
      <c r="M54" s="155">
        <f t="shared" si="50"/>
      </c>
      <c r="N54" s="155">
        <f t="shared" si="50"/>
      </c>
      <c r="O54" s="155">
        <f t="shared" si="50"/>
      </c>
      <c r="P54" s="155">
        <f t="shared" si="50"/>
      </c>
      <c r="Q54" s="155">
        <f t="shared" si="50"/>
      </c>
      <c r="R54" s="155">
        <f t="shared" si="50"/>
      </c>
      <c r="S54" s="155">
        <f t="shared" si="50"/>
      </c>
      <c r="T54" s="155">
        <f t="shared" si="50"/>
      </c>
      <c r="U54" s="155">
        <f t="shared" si="50"/>
      </c>
      <c r="V54" s="155">
        <f t="shared" si="50"/>
      </c>
      <c r="W54" s="155">
        <f t="shared" si="50"/>
      </c>
      <c r="X54" s="155">
        <f t="shared" si="50"/>
      </c>
      <c r="Y54" s="155">
        <f t="shared" si="50"/>
      </c>
      <c r="Z54" s="155">
        <f t="shared" si="50"/>
      </c>
      <c r="AA54" s="155">
        <f t="shared" si="50"/>
      </c>
      <c r="AB54" s="155">
        <f t="shared" si="50"/>
      </c>
      <c r="AC54" s="155">
        <f t="shared" si="50"/>
      </c>
      <c r="AD54" s="155">
        <f t="shared" si="50"/>
      </c>
      <c r="AE54" s="155">
        <f t="shared" si="50"/>
      </c>
      <c r="AF54" s="155">
        <f t="shared" si="50"/>
      </c>
      <c r="AG54" s="155">
        <f t="shared" si="50"/>
      </c>
      <c r="AH54" s="155">
        <f t="shared" si="50"/>
      </c>
      <c r="AI54" s="155">
        <f t="shared" si="50"/>
      </c>
      <c r="AJ54" s="155">
        <f t="shared" si="50"/>
      </c>
      <c r="AK54" s="155">
        <f t="shared" si="50"/>
      </c>
      <c r="AL54" s="155">
        <f t="shared" si="50"/>
      </c>
      <c r="AM54" s="155">
        <f t="shared" si="50"/>
      </c>
      <c r="AN54" s="155">
        <f t="shared" si="50"/>
      </c>
      <c r="AO54" s="155">
        <f t="shared" si="50"/>
      </c>
      <c r="AP54" s="155">
        <f t="shared" si="50"/>
      </c>
      <c r="AQ54" s="155">
        <f t="shared" si="50"/>
      </c>
      <c r="AR54" s="155">
        <f t="shared" si="50"/>
      </c>
      <c r="AS54" s="155">
        <f t="shared" si="50"/>
      </c>
      <c r="AT54" s="155">
        <f t="shared" si="50"/>
      </c>
      <c r="AU54" s="155">
        <f t="shared" si="50"/>
      </c>
      <c r="AV54" s="155">
        <f t="shared" si="50"/>
      </c>
      <c r="AW54" s="155">
        <f t="shared" si="50"/>
      </c>
      <c r="AX54" s="155">
        <f t="shared" si="50"/>
      </c>
      <c r="AY54" s="155">
        <f t="shared" si="50"/>
      </c>
      <c r="AZ54" s="155">
        <f t="shared" si="50"/>
      </c>
      <c r="BA54" s="155">
        <f t="shared" si="50"/>
      </c>
      <c r="BB54" s="155">
        <f t="shared" si="50"/>
      </c>
      <c r="BC54" s="44">
        <f t="shared" si="43"/>
        <v>0</v>
      </c>
      <c r="BD54" s="44">
        <f t="shared" si="44"/>
        <v>0</v>
      </c>
      <c r="BE54" s="44">
        <f t="shared" si="45"/>
        <v>0</v>
      </c>
      <c r="BF54" s="181">
        <f t="shared" si="46"/>
        <v>0</v>
      </c>
      <c r="BG54" s="175">
        <f t="shared" si="47"/>
        <v>0</v>
      </c>
      <c r="BH54" s="155">
        <f t="shared" si="48"/>
      </c>
      <c r="BJ54" s="8"/>
      <c r="BK54" s="8"/>
      <c r="BL54" s="8"/>
      <c r="BM54" s="8"/>
      <c r="BN54" s="8"/>
      <c r="BO54" s="8"/>
      <c r="BP54" s="8"/>
      <c r="BQ54" s="8"/>
      <c r="BR54" s="8"/>
      <c r="BS54" s="8"/>
      <c r="BT54" s="8"/>
      <c r="BU54" s="8"/>
      <c r="BY54" s="23"/>
      <c r="BZ54" s="157"/>
    </row>
    <row r="55" spans="1:78" ht="12.75" hidden="1">
      <c r="A55" s="155">
        <f t="shared" si="39"/>
        <v>5</v>
      </c>
      <c r="B55" s="220">
        <f t="shared" si="40"/>
      </c>
      <c r="C55" s="220"/>
      <c r="D55" s="155">
        <f aca="true" t="shared" si="51" ref="D55:BB55">IF(D$48="","",D10)</f>
      </c>
      <c r="E55" s="155">
        <f t="shared" si="51"/>
      </c>
      <c r="F55" s="155">
        <f t="shared" si="51"/>
      </c>
      <c r="G55" s="155">
        <f t="shared" si="51"/>
      </c>
      <c r="H55" s="155">
        <f t="shared" si="51"/>
      </c>
      <c r="I55" s="155">
        <f t="shared" si="51"/>
      </c>
      <c r="J55" s="155">
        <f t="shared" si="51"/>
      </c>
      <c r="K55" s="155">
        <f t="shared" si="51"/>
      </c>
      <c r="L55" s="155">
        <f t="shared" si="51"/>
      </c>
      <c r="M55" s="155">
        <f t="shared" si="51"/>
      </c>
      <c r="N55" s="155">
        <f t="shared" si="51"/>
      </c>
      <c r="O55" s="155">
        <f t="shared" si="51"/>
      </c>
      <c r="P55" s="155">
        <f t="shared" si="51"/>
      </c>
      <c r="Q55" s="155">
        <f t="shared" si="51"/>
      </c>
      <c r="R55" s="155">
        <f t="shared" si="51"/>
      </c>
      <c r="S55" s="155">
        <f t="shared" si="51"/>
      </c>
      <c r="T55" s="155">
        <f t="shared" si="51"/>
      </c>
      <c r="U55" s="155">
        <f t="shared" si="51"/>
      </c>
      <c r="V55" s="155">
        <f t="shared" si="51"/>
      </c>
      <c r="W55" s="155">
        <f t="shared" si="51"/>
      </c>
      <c r="X55" s="155">
        <f t="shared" si="51"/>
      </c>
      <c r="Y55" s="155">
        <f t="shared" si="51"/>
      </c>
      <c r="Z55" s="155">
        <f t="shared" si="51"/>
      </c>
      <c r="AA55" s="155">
        <f t="shared" si="51"/>
      </c>
      <c r="AB55" s="155">
        <f t="shared" si="51"/>
      </c>
      <c r="AC55" s="155">
        <f t="shared" si="51"/>
      </c>
      <c r="AD55" s="155">
        <f t="shared" si="51"/>
      </c>
      <c r="AE55" s="155">
        <f t="shared" si="51"/>
      </c>
      <c r="AF55" s="155">
        <f t="shared" si="51"/>
      </c>
      <c r="AG55" s="155">
        <f t="shared" si="51"/>
      </c>
      <c r="AH55" s="155">
        <f t="shared" si="51"/>
      </c>
      <c r="AI55" s="155">
        <f t="shared" si="51"/>
      </c>
      <c r="AJ55" s="155">
        <f t="shared" si="51"/>
      </c>
      <c r="AK55" s="155">
        <f t="shared" si="51"/>
      </c>
      <c r="AL55" s="155">
        <f t="shared" si="51"/>
      </c>
      <c r="AM55" s="155">
        <f t="shared" si="51"/>
      </c>
      <c r="AN55" s="155">
        <f t="shared" si="51"/>
      </c>
      <c r="AO55" s="155">
        <f t="shared" si="51"/>
      </c>
      <c r="AP55" s="155">
        <f t="shared" si="51"/>
      </c>
      <c r="AQ55" s="155">
        <f t="shared" si="51"/>
      </c>
      <c r="AR55" s="155">
        <f t="shared" si="51"/>
      </c>
      <c r="AS55" s="155">
        <f t="shared" si="51"/>
      </c>
      <c r="AT55" s="155">
        <f t="shared" si="51"/>
      </c>
      <c r="AU55" s="155">
        <f t="shared" si="51"/>
      </c>
      <c r="AV55" s="155">
        <f t="shared" si="51"/>
      </c>
      <c r="AW55" s="155">
        <f t="shared" si="51"/>
      </c>
      <c r="AX55" s="155">
        <f t="shared" si="51"/>
      </c>
      <c r="AY55" s="155">
        <f t="shared" si="51"/>
      </c>
      <c r="AZ55" s="155">
        <f t="shared" si="51"/>
      </c>
      <c r="BA55" s="155">
        <f t="shared" si="51"/>
      </c>
      <c r="BB55" s="155">
        <f t="shared" si="51"/>
      </c>
      <c r="BC55" s="44">
        <f t="shared" si="43"/>
        <v>0</v>
      </c>
      <c r="BD55" s="44">
        <f t="shared" si="44"/>
        <v>0</v>
      </c>
      <c r="BE55" s="44">
        <f t="shared" si="45"/>
        <v>0</v>
      </c>
      <c r="BF55" s="181">
        <f t="shared" si="46"/>
        <v>0</v>
      </c>
      <c r="BG55" s="175">
        <f t="shared" si="47"/>
        <v>0</v>
      </c>
      <c r="BH55" s="155">
        <f t="shared" si="48"/>
      </c>
      <c r="BJ55" s="8"/>
      <c r="BK55" s="8"/>
      <c r="BL55" s="8"/>
      <c r="BM55" s="8"/>
      <c r="BN55" s="8"/>
      <c r="BO55" s="8"/>
      <c r="BP55" s="8"/>
      <c r="BQ55" s="8"/>
      <c r="BR55" s="8"/>
      <c r="BS55" s="8"/>
      <c r="BT55" s="8"/>
      <c r="BU55" s="8"/>
      <c r="BY55" s="23"/>
      <c r="BZ55" s="157"/>
    </row>
    <row r="56" spans="1:78" ht="12.75" hidden="1">
      <c r="A56" s="155">
        <f t="shared" si="39"/>
        <v>6</v>
      </c>
      <c r="B56" s="220">
        <f t="shared" si="40"/>
      </c>
      <c r="C56" s="220"/>
      <c r="D56" s="155">
        <f aca="true" t="shared" si="52" ref="D56:BB56">IF(D$48="","",D11)</f>
      </c>
      <c r="E56" s="155">
        <f t="shared" si="52"/>
      </c>
      <c r="F56" s="155">
        <f t="shared" si="52"/>
      </c>
      <c r="G56" s="155">
        <f t="shared" si="52"/>
      </c>
      <c r="H56" s="155">
        <f t="shared" si="52"/>
      </c>
      <c r="I56" s="155">
        <f t="shared" si="52"/>
      </c>
      <c r="J56" s="155">
        <f t="shared" si="52"/>
      </c>
      <c r="K56" s="155">
        <f t="shared" si="52"/>
      </c>
      <c r="L56" s="155">
        <f t="shared" si="52"/>
      </c>
      <c r="M56" s="155">
        <f t="shared" si="52"/>
      </c>
      <c r="N56" s="155">
        <f t="shared" si="52"/>
      </c>
      <c r="O56" s="155">
        <f t="shared" si="52"/>
      </c>
      <c r="P56" s="155">
        <f t="shared" si="52"/>
      </c>
      <c r="Q56" s="155">
        <f t="shared" si="52"/>
      </c>
      <c r="R56" s="155">
        <f t="shared" si="52"/>
      </c>
      <c r="S56" s="155">
        <f t="shared" si="52"/>
      </c>
      <c r="T56" s="155">
        <f t="shared" si="52"/>
      </c>
      <c r="U56" s="155">
        <f t="shared" si="52"/>
      </c>
      <c r="V56" s="155">
        <f t="shared" si="52"/>
      </c>
      <c r="W56" s="155">
        <f t="shared" si="52"/>
      </c>
      <c r="X56" s="155">
        <f t="shared" si="52"/>
      </c>
      <c r="Y56" s="155">
        <f t="shared" si="52"/>
      </c>
      <c r="Z56" s="155">
        <f t="shared" si="52"/>
      </c>
      <c r="AA56" s="155">
        <f t="shared" si="52"/>
      </c>
      <c r="AB56" s="155">
        <f t="shared" si="52"/>
      </c>
      <c r="AC56" s="155">
        <f t="shared" si="52"/>
      </c>
      <c r="AD56" s="155">
        <f t="shared" si="52"/>
      </c>
      <c r="AE56" s="155">
        <f t="shared" si="52"/>
      </c>
      <c r="AF56" s="155">
        <f t="shared" si="52"/>
      </c>
      <c r="AG56" s="155">
        <f t="shared" si="52"/>
      </c>
      <c r="AH56" s="155">
        <f t="shared" si="52"/>
      </c>
      <c r="AI56" s="155">
        <f t="shared" si="52"/>
      </c>
      <c r="AJ56" s="155">
        <f t="shared" si="52"/>
      </c>
      <c r="AK56" s="155">
        <f t="shared" si="52"/>
      </c>
      <c r="AL56" s="155">
        <f t="shared" si="52"/>
      </c>
      <c r="AM56" s="155">
        <f t="shared" si="52"/>
      </c>
      <c r="AN56" s="155">
        <f t="shared" si="52"/>
      </c>
      <c r="AO56" s="155">
        <f t="shared" si="52"/>
      </c>
      <c r="AP56" s="155">
        <f t="shared" si="52"/>
      </c>
      <c r="AQ56" s="155">
        <f t="shared" si="52"/>
      </c>
      <c r="AR56" s="155">
        <f t="shared" si="52"/>
      </c>
      <c r="AS56" s="155">
        <f t="shared" si="52"/>
      </c>
      <c r="AT56" s="155">
        <f t="shared" si="52"/>
      </c>
      <c r="AU56" s="155">
        <f t="shared" si="52"/>
      </c>
      <c r="AV56" s="155">
        <f t="shared" si="52"/>
      </c>
      <c r="AW56" s="155">
        <f t="shared" si="52"/>
      </c>
      <c r="AX56" s="155">
        <f t="shared" si="52"/>
      </c>
      <c r="AY56" s="155">
        <f t="shared" si="52"/>
      </c>
      <c r="AZ56" s="155">
        <f t="shared" si="52"/>
      </c>
      <c r="BA56" s="155">
        <f t="shared" si="52"/>
      </c>
      <c r="BB56" s="155">
        <f t="shared" si="52"/>
      </c>
      <c r="BC56" s="44">
        <f t="shared" si="43"/>
        <v>0</v>
      </c>
      <c r="BD56" s="44">
        <f t="shared" si="44"/>
        <v>0</v>
      </c>
      <c r="BE56" s="44">
        <f t="shared" si="45"/>
        <v>0</v>
      </c>
      <c r="BF56" s="181">
        <f t="shared" si="46"/>
        <v>0</v>
      </c>
      <c r="BG56" s="175">
        <f t="shared" si="47"/>
        <v>0</v>
      </c>
      <c r="BH56" s="155">
        <f t="shared" si="48"/>
      </c>
      <c r="BJ56" s="8"/>
      <c r="BK56" s="8"/>
      <c r="BL56" s="8"/>
      <c r="BM56" s="8"/>
      <c r="BN56" s="8"/>
      <c r="BO56" s="8"/>
      <c r="BP56" s="8"/>
      <c r="BQ56" s="8"/>
      <c r="BR56" s="8"/>
      <c r="BS56" s="8"/>
      <c r="BT56" s="8"/>
      <c r="BU56" s="8"/>
      <c r="BY56" s="23"/>
      <c r="BZ56" s="157"/>
    </row>
    <row r="57" spans="1:78" ht="12.75" hidden="1">
      <c r="A57" s="155">
        <f t="shared" si="39"/>
        <v>7</v>
      </c>
      <c r="B57" s="220">
        <f t="shared" si="40"/>
      </c>
      <c r="C57" s="220"/>
      <c r="D57" s="155">
        <f aca="true" t="shared" si="53" ref="D57:BB57">IF(D$48="","",D12)</f>
      </c>
      <c r="E57" s="155">
        <f t="shared" si="53"/>
      </c>
      <c r="F57" s="155">
        <f t="shared" si="53"/>
      </c>
      <c r="G57" s="155">
        <f t="shared" si="53"/>
      </c>
      <c r="H57" s="155">
        <f t="shared" si="53"/>
      </c>
      <c r="I57" s="155">
        <f t="shared" si="53"/>
      </c>
      <c r="J57" s="155">
        <f t="shared" si="53"/>
      </c>
      <c r="K57" s="155">
        <f t="shared" si="53"/>
      </c>
      <c r="L57" s="155">
        <f t="shared" si="53"/>
      </c>
      <c r="M57" s="155">
        <f t="shared" si="53"/>
      </c>
      <c r="N57" s="155">
        <f t="shared" si="53"/>
      </c>
      <c r="O57" s="155">
        <f t="shared" si="53"/>
      </c>
      <c r="P57" s="155">
        <f t="shared" si="53"/>
      </c>
      <c r="Q57" s="155">
        <f t="shared" si="53"/>
      </c>
      <c r="R57" s="155">
        <f t="shared" si="53"/>
      </c>
      <c r="S57" s="155">
        <f t="shared" si="53"/>
      </c>
      <c r="T57" s="155">
        <f t="shared" si="53"/>
      </c>
      <c r="U57" s="155">
        <f t="shared" si="53"/>
      </c>
      <c r="V57" s="155">
        <f t="shared" si="53"/>
      </c>
      <c r="W57" s="155">
        <f t="shared" si="53"/>
      </c>
      <c r="X57" s="155">
        <f t="shared" si="53"/>
      </c>
      <c r="Y57" s="155">
        <f t="shared" si="53"/>
      </c>
      <c r="Z57" s="155">
        <f t="shared" si="53"/>
      </c>
      <c r="AA57" s="155">
        <f t="shared" si="53"/>
      </c>
      <c r="AB57" s="155">
        <f t="shared" si="53"/>
      </c>
      <c r="AC57" s="155">
        <f t="shared" si="53"/>
      </c>
      <c r="AD57" s="155">
        <f t="shared" si="53"/>
      </c>
      <c r="AE57" s="155">
        <f t="shared" si="53"/>
      </c>
      <c r="AF57" s="155">
        <f t="shared" si="53"/>
      </c>
      <c r="AG57" s="155">
        <f t="shared" si="53"/>
      </c>
      <c r="AH57" s="155">
        <f t="shared" si="53"/>
      </c>
      <c r="AI57" s="155">
        <f t="shared" si="53"/>
      </c>
      <c r="AJ57" s="155">
        <f t="shared" si="53"/>
      </c>
      <c r="AK57" s="155">
        <f t="shared" si="53"/>
      </c>
      <c r="AL57" s="155">
        <f t="shared" si="53"/>
      </c>
      <c r="AM57" s="155">
        <f t="shared" si="53"/>
      </c>
      <c r="AN57" s="155">
        <f t="shared" si="53"/>
      </c>
      <c r="AO57" s="155">
        <f t="shared" si="53"/>
      </c>
      <c r="AP57" s="155">
        <f t="shared" si="53"/>
      </c>
      <c r="AQ57" s="155">
        <f t="shared" si="53"/>
      </c>
      <c r="AR57" s="155">
        <f t="shared" si="53"/>
      </c>
      <c r="AS57" s="155">
        <f t="shared" si="53"/>
      </c>
      <c r="AT57" s="155">
        <f t="shared" si="53"/>
      </c>
      <c r="AU57" s="155">
        <f t="shared" si="53"/>
      </c>
      <c r="AV57" s="155">
        <f t="shared" si="53"/>
      </c>
      <c r="AW57" s="155">
        <f t="shared" si="53"/>
      </c>
      <c r="AX57" s="155">
        <f t="shared" si="53"/>
      </c>
      <c r="AY57" s="155">
        <f t="shared" si="53"/>
      </c>
      <c r="AZ57" s="155">
        <f t="shared" si="53"/>
      </c>
      <c r="BA57" s="155">
        <f t="shared" si="53"/>
      </c>
      <c r="BB57" s="155">
        <f t="shared" si="53"/>
      </c>
      <c r="BC57" s="44">
        <f t="shared" si="43"/>
        <v>0</v>
      </c>
      <c r="BD57" s="44">
        <f t="shared" si="44"/>
        <v>0</v>
      </c>
      <c r="BE57" s="44">
        <f t="shared" si="45"/>
        <v>0</v>
      </c>
      <c r="BF57" s="181">
        <f t="shared" si="46"/>
        <v>0</v>
      </c>
      <c r="BG57" s="175">
        <f t="shared" si="47"/>
        <v>0</v>
      </c>
      <c r="BH57" s="155">
        <f t="shared" si="48"/>
      </c>
      <c r="BJ57" s="8"/>
      <c r="BK57" s="8"/>
      <c r="BL57" s="8"/>
      <c r="BM57" s="8"/>
      <c r="BN57" s="8"/>
      <c r="BO57" s="8"/>
      <c r="BP57" s="8"/>
      <c r="BQ57" s="8"/>
      <c r="BR57" s="8"/>
      <c r="BS57" s="8"/>
      <c r="BT57" s="8"/>
      <c r="BU57" s="8"/>
      <c r="BY57" s="23"/>
      <c r="BZ57" s="157"/>
    </row>
    <row r="58" spans="1:78" ht="12.75" hidden="1">
      <c r="A58" s="155">
        <f t="shared" si="39"/>
        <v>8</v>
      </c>
      <c r="B58" s="220">
        <f t="shared" si="40"/>
      </c>
      <c r="C58" s="220"/>
      <c r="D58" s="155">
        <f aca="true" t="shared" si="54" ref="D58:BB58">IF(D$48="","",D13)</f>
      </c>
      <c r="E58" s="155">
        <f t="shared" si="54"/>
      </c>
      <c r="F58" s="155">
        <f t="shared" si="54"/>
      </c>
      <c r="G58" s="155">
        <f t="shared" si="54"/>
      </c>
      <c r="H58" s="155">
        <f t="shared" si="54"/>
      </c>
      <c r="I58" s="155">
        <f t="shared" si="54"/>
      </c>
      <c r="J58" s="155">
        <f t="shared" si="54"/>
      </c>
      <c r="K58" s="155">
        <f t="shared" si="54"/>
      </c>
      <c r="L58" s="155">
        <f t="shared" si="54"/>
      </c>
      <c r="M58" s="155">
        <f t="shared" si="54"/>
      </c>
      <c r="N58" s="155">
        <f t="shared" si="54"/>
      </c>
      <c r="O58" s="155">
        <f t="shared" si="54"/>
      </c>
      <c r="P58" s="155">
        <f t="shared" si="54"/>
      </c>
      <c r="Q58" s="155">
        <f t="shared" si="54"/>
      </c>
      <c r="R58" s="155">
        <f t="shared" si="54"/>
      </c>
      <c r="S58" s="155">
        <f t="shared" si="54"/>
      </c>
      <c r="T58" s="155">
        <f t="shared" si="54"/>
      </c>
      <c r="U58" s="155">
        <f t="shared" si="54"/>
      </c>
      <c r="V58" s="155">
        <f t="shared" si="54"/>
      </c>
      <c r="W58" s="155">
        <f t="shared" si="54"/>
      </c>
      <c r="X58" s="155">
        <f t="shared" si="54"/>
      </c>
      <c r="Y58" s="155">
        <f t="shared" si="54"/>
      </c>
      <c r="Z58" s="155">
        <f t="shared" si="54"/>
      </c>
      <c r="AA58" s="155">
        <f t="shared" si="54"/>
      </c>
      <c r="AB58" s="155">
        <f t="shared" si="54"/>
      </c>
      <c r="AC58" s="155">
        <f t="shared" si="54"/>
      </c>
      <c r="AD58" s="155">
        <f t="shared" si="54"/>
      </c>
      <c r="AE58" s="155">
        <f t="shared" si="54"/>
      </c>
      <c r="AF58" s="155">
        <f t="shared" si="54"/>
      </c>
      <c r="AG58" s="155">
        <f t="shared" si="54"/>
      </c>
      <c r="AH58" s="155">
        <f t="shared" si="54"/>
      </c>
      <c r="AI58" s="155">
        <f t="shared" si="54"/>
      </c>
      <c r="AJ58" s="155">
        <f t="shared" si="54"/>
      </c>
      <c r="AK58" s="155">
        <f t="shared" si="54"/>
      </c>
      <c r="AL58" s="155">
        <f t="shared" si="54"/>
      </c>
      <c r="AM58" s="155">
        <f t="shared" si="54"/>
      </c>
      <c r="AN58" s="155">
        <f t="shared" si="54"/>
      </c>
      <c r="AO58" s="155">
        <f t="shared" si="54"/>
      </c>
      <c r="AP58" s="155">
        <f t="shared" si="54"/>
      </c>
      <c r="AQ58" s="155">
        <f t="shared" si="54"/>
      </c>
      <c r="AR58" s="155">
        <f t="shared" si="54"/>
      </c>
      <c r="AS58" s="155">
        <f t="shared" si="54"/>
      </c>
      <c r="AT58" s="155">
        <f t="shared" si="54"/>
      </c>
      <c r="AU58" s="155">
        <f t="shared" si="54"/>
      </c>
      <c r="AV58" s="155">
        <f t="shared" si="54"/>
      </c>
      <c r="AW58" s="155">
        <f t="shared" si="54"/>
      </c>
      <c r="AX58" s="155">
        <f t="shared" si="54"/>
      </c>
      <c r="AY58" s="155">
        <f t="shared" si="54"/>
      </c>
      <c r="AZ58" s="155">
        <f t="shared" si="54"/>
      </c>
      <c r="BA58" s="155">
        <f t="shared" si="54"/>
      </c>
      <c r="BB58" s="155">
        <f t="shared" si="54"/>
      </c>
      <c r="BC58" s="44">
        <f t="shared" si="43"/>
        <v>0</v>
      </c>
      <c r="BD58" s="44">
        <f t="shared" si="44"/>
        <v>0</v>
      </c>
      <c r="BE58" s="44">
        <f t="shared" si="45"/>
        <v>0</v>
      </c>
      <c r="BF58" s="181">
        <f t="shared" si="46"/>
        <v>0</v>
      </c>
      <c r="BG58" s="175">
        <f t="shared" si="47"/>
        <v>0</v>
      </c>
      <c r="BH58" s="155">
        <f t="shared" si="48"/>
      </c>
      <c r="BJ58" s="8"/>
      <c r="BK58" s="8"/>
      <c r="BL58" s="8"/>
      <c r="BM58" s="8"/>
      <c r="BN58" s="8"/>
      <c r="BO58" s="8"/>
      <c r="BP58" s="8"/>
      <c r="BQ58" s="8"/>
      <c r="BR58" s="8"/>
      <c r="BS58" s="8"/>
      <c r="BT58" s="8"/>
      <c r="BU58" s="8"/>
      <c r="BY58" s="23"/>
      <c r="BZ58" s="157"/>
    </row>
    <row r="59" spans="1:78" ht="12.75" hidden="1">
      <c r="A59" s="155">
        <f t="shared" si="39"/>
        <v>9</v>
      </c>
      <c r="B59" s="220">
        <f t="shared" si="40"/>
      </c>
      <c r="C59" s="220"/>
      <c r="D59" s="155">
        <f aca="true" t="shared" si="55" ref="D59:BB59">IF(D$48="","",D14)</f>
      </c>
      <c r="E59" s="155">
        <f t="shared" si="55"/>
      </c>
      <c r="F59" s="155">
        <f t="shared" si="55"/>
      </c>
      <c r="G59" s="155">
        <f t="shared" si="55"/>
      </c>
      <c r="H59" s="155">
        <f t="shared" si="55"/>
      </c>
      <c r="I59" s="155">
        <f t="shared" si="55"/>
      </c>
      <c r="J59" s="155">
        <f t="shared" si="55"/>
      </c>
      <c r="K59" s="155">
        <f t="shared" si="55"/>
      </c>
      <c r="L59" s="155">
        <f t="shared" si="55"/>
      </c>
      <c r="M59" s="155">
        <f t="shared" si="55"/>
      </c>
      <c r="N59" s="155">
        <f t="shared" si="55"/>
      </c>
      <c r="O59" s="155">
        <f t="shared" si="55"/>
      </c>
      <c r="P59" s="155">
        <f t="shared" si="55"/>
      </c>
      <c r="Q59" s="155">
        <f t="shared" si="55"/>
      </c>
      <c r="R59" s="155">
        <f t="shared" si="55"/>
      </c>
      <c r="S59" s="155">
        <f t="shared" si="55"/>
      </c>
      <c r="T59" s="155">
        <f t="shared" si="55"/>
      </c>
      <c r="U59" s="155">
        <f t="shared" si="55"/>
      </c>
      <c r="V59" s="155">
        <f t="shared" si="55"/>
      </c>
      <c r="W59" s="155">
        <f t="shared" si="55"/>
      </c>
      <c r="X59" s="155">
        <f t="shared" si="55"/>
      </c>
      <c r="Y59" s="155">
        <f t="shared" si="55"/>
      </c>
      <c r="Z59" s="155">
        <f t="shared" si="55"/>
      </c>
      <c r="AA59" s="155">
        <f t="shared" si="55"/>
      </c>
      <c r="AB59" s="155">
        <f t="shared" si="55"/>
      </c>
      <c r="AC59" s="155">
        <f t="shared" si="55"/>
      </c>
      <c r="AD59" s="155">
        <f t="shared" si="55"/>
      </c>
      <c r="AE59" s="155">
        <f t="shared" si="55"/>
      </c>
      <c r="AF59" s="155">
        <f t="shared" si="55"/>
      </c>
      <c r="AG59" s="155">
        <f t="shared" si="55"/>
      </c>
      <c r="AH59" s="155">
        <f t="shared" si="55"/>
      </c>
      <c r="AI59" s="155">
        <f t="shared" si="55"/>
      </c>
      <c r="AJ59" s="155">
        <f t="shared" si="55"/>
      </c>
      <c r="AK59" s="155">
        <f t="shared" si="55"/>
      </c>
      <c r="AL59" s="155">
        <f t="shared" si="55"/>
      </c>
      <c r="AM59" s="155">
        <f t="shared" si="55"/>
      </c>
      <c r="AN59" s="155">
        <f t="shared" si="55"/>
      </c>
      <c r="AO59" s="155">
        <f t="shared" si="55"/>
      </c>
      <c r="AP59" s="155">
        <f t="shared" si="55"/>
      </c>
      <c r="AQ59" s="155">
        <f t="shared" si="55"/>
      </c>
      <c r="AR59" s="155">
        <f t="shared" si="55"/>
      </c>
      <c r="AS59" s="155">
        <f t="shared" si="55"/>
      </c>
      <c r="AT59" s="155">
        <f t="shared" si="55"/>
      </c>
      <c r="AU59" s="155">
        <f t="shared" si="55"/>
      </c>
      <c r="AV59" s="155">
        <f t="shared" si="55"/>
      </c>
      <c r="AW59" s="155">
        <f t="shared" si="55"/>
      </c>
      <c r="AX59" s="155">
        <f t="shared" si="55"/>
      </c>
      <c r="AY59" s="155">
        <f t="shared" si="55"/>
      </c>
      <c r="AZ59" s="155">
        <f t="shared" si="55"/>
      </c>
      <c r="BA59" s="155">
        <f t="shared" si="55"/>
      </c>
      <c r="BB59" s="155">
        <f t="shared" si="55"/>
      </c>
      <c r="BC59" s="44">
        <f t="shared" si="43"/>
        <v>0</v>
      </c>
      <c r="BD59" s="44">
        <f t="shared" si="44"/>
        <v>0</v>
      </c>
      <c r="BE59" s="44">
        <f t="shared" si="45"/>
        <v>0</v>
      </c>
      <c r="BF59" s="181">
        <f t="shared" si="46"/>
        <v>0</v>
      </c>
      <c r="BG59" s="175">
        <f t="shared" si="47"/>
        <v>0</v>
      </c>
      <c r="BH59" s="155">
        <f t="shared" si="48"/>
      </c>
      <c r="BJ59" s="8"/>
      <c r="BK59" s="8"/>
      <c r="BL59" s="8"/>
      <c r="BM59" s="8"/>
      <c r="BN59" s="8"/>
      <c r="BO59" s="8"/>
      <c r="BP59" s="8"/>
      <c r="BQ59" s="8"/>
      <c r="BR59" s="8"/>
      <c r="BS59" s="8"/>
      <c r="BT59" s="8"/>
      <c r="BU59" s="8"/>
      <c r="BY59" s="23"/>
      <c r="BZ59" s="157"/>
    </row>
    <row r="60" spans="1:78" ht="12.75" hidden="1">
      <c r="A60" s="155">
        <f t="shared" si="39"/>
        <v>10</v>
      </c>
      <c r="B60" s="220">
        <f t="shared" si="40"/>
      </c>
      <c r="C60" s="220"/>
      <c r="D60" s="155">
        <f aca="true" t="shared" si="56" ref="D60:BB60">IF(D$48="","",D15)</f>
      </c>
      <c r="E60" s="155">
        <f t="shared" si="56"/>
      </c>
      <c r="F60" s="155">
        <f t="shared" si="56"/>
      </c>
      <c r="G60" s="155">
        <f t="shared" si="56"/>
      </c>
      <c r="H60" s="155">
        <f t="shared" si="56"/>
      </c>
      <c r="I60" s="155">
        <f t="shared" si="56"/>
      </c>
      <c r="J60" s="155">
        <f t="shared" si="56"/>
      </c>
      <c r="K60" s="155">
        <f t="shared" si="56"/>
      </c>
      <c r="L60" s="155">
        <f t="shared" si="56"/>
      </c>
      <c r="M60" s="155">
        <f t="shared" si="56"/>
      </c>
      <c r="N60" s="155">
        <f t="shared" si="56"/>
      </c>
      <c r="O60" s="155">
        <f t="shared" si="56"/>
      </c>
      <c r="P60" s="155">
        <f t="shared" si="56"/>
      </c>
      <c r="Q60" s="155">
        <f t="shared" si="56"/>
      </c>
      <c r="R60" s="155">
        <f t="shared" si="56"/>
      </c>
      <c r="S60" s="155">
        <f t="shared" si="56"/>
      </c>
      <c r="T60" s="155">
        <f t="shared" si="56"/>
      </c>
      <c r="U60" s="155">
        <f t="shared" si="56"/>
      </c>
      <c r="V60" s="155">
        <f t="shared" si="56"/>
      </c>
      <c r="W60" s="155">
        <f t="shared" si="56"/>
      </c>
      <c r="X60" s="155">
        <f t="shared" si="56"/>
      </c>
      <c r="Y60" s="155">
        <f t="shared" si="56"/>
      </c>
      <c r="Z60" s="155">
        <f t="shared" si="56"/>
      </c>
      <c r="AA60" s="155">
        <f t="shared" si="56"/>
      </c>
      <c r="AB60" s="155">
        <f t="shared" si="56"/>
      </c>
      <c r="AC60" s="155">
        <f t="shared" si="56"/>
      </c>
      <c r="AD60" s="155">
        <f t="shared" si="56"/>
      </c>
      <c r="AE60" s="155">
        <f t="shared" si="56"/>
      </c>
      <c r="AF60" s="155">
        <f t="shared" si="56"/>
      </c>
      <c r="AG60" s="155">
        <f t="shared" si="56"/>
      </c>
      <c r="AH60" s="155">
        <f t="shared" si="56"/>
      </c>
      <c r="AI60" s="155">
        <f t="shared" si="56"/>
      </c>
      <c r="AJ60" s="155">
        <f t="shared" si="56"/>
      </c>
      <c r="AK60" s="155">
        <f t="shared" si="56"/>
      </c>
      <c r="AL60" s="155">
        <f t="shared" si="56"/>
      </c>
      <c r="AM60" s="155">
        <f t="shared" si="56"/>
      </c>
      <c r="AN60" s="155">
        <f t="shared" si="56"/>
      </c>
      <c r="AO60" s="155">
        <f t="shared" si="56"/>
      </c>
      <c r="AP60" s="155">
        <f t="shared" si="56"/>
      </c>
      <c r="AQ60" s="155">
        <f t="shared" si="56"/>
      </c>
      <c r="AR60" s="155">
        <f t="shared" si="56"/>
      </c>
      <c r="AS60" s="155">
        <f t="shared" si="56"/>
      </c>
      <c r="AT60" s="155">
        <f t="shared" si="56"/>
      </c>
      <c r="AU60" s="155">
        <f t="shared" si="56"/>
      </c>
      <c r="AV60" s="155">
        <f t="shared" si="56"/>
      </c>
      <c r="AW60" s="155">
        <f t="shared" si="56"/>
      </c>
      <c r="AX60" s="155">
        <f t="shared" si="56"/>
      </c>
      <c r="AY60" s="155">
        <f t="shared" si="56"/>
      </c>
      <c r="AZ60" s="155">
        <f t="shared" si="56"/>
      </c>
      <c r="BA60" s="155">
        <f t="shared" si="56"/>
      </c>
      <c r="BB60" s="155">
        <f t="shared" si="56"/>
      </c>
      <c r="BC60" s="44">
        <f t="shared" si="43"/>
        <v>0</v>
      </c>
      <c r="BD60" s="44">
        <f t="shared" si="44"/>
        <v>0</v>
      </c>
      <c r="BE60" s="44">
        <f t="shared" si="45"/>
        <v>0</v>
      </c>
      <c r="BF60" s="181">
        <f t="shared" si="46"/>
        <v>0</v>
      </c>
      <c r="BG60" s="175">
        <f t="shared" si="47"/>
        <v>0</v>
      </c>
      <c r="BH60" s="155">
        <f t="shared" si="48"/>
      </c>
      <c r="BJ60" s="8"/>
      <c r="BK60" s="8"/>
      <c r="BL60" s="8"/>
      <c r="BM60" s="8"/>
      <c r="BN60" s="8"/>
      <c r="BO60" s="8"/>
      <c r="BP60" s="8"/>
      <c r="BQ60" s="8"/>
      <c r="BR60" s="8"/>
      <c r="BS60" s="8"/>
      <c r="BT60" s="8"/>
      <c r="BU60" s="8"/>
      <c r="BY60" s="23"/>
      <c r="BZ60" s="157"/>
    </row>
    <row r="61" spans="1:78" ht="12.75" hidden="1">
      <c r="A61" s="155">
        <f t="shared" si="39"/>
        <v>11</v>
      </c>
      <c r="B61" s="220">
        <f t="shared" si="40"/>
      </c>
      <c r="C61" s="220"/>
      <c r="D61" s="155">
        <f aca="true" t="shared" si="57" ref="D61:BB61">IF(D$48="","",D16)</f>
      </c>
      <c r="E61" s="155">
        <f t="shared" si="57"/>
      </c>
      <c r="F61" s="155">
        <f t="shared" si="57"/>
      </c>
      <c r="G61" s="155">
        <f t="shared" si="57"/>
      </c>
      <c r="H61" s="155">
        <f t="shared" si="57"/>
      </c>
      <c r="I61" s="155">
        <f t="shared" si="57"/>
      </c>
      <c r="J61" s="155">
        <f t="shared" si="57"/>
      </c>
      <c r="K61" s="155">
        <f t="shared" si="57"/>
      </c>
      <c r="L61" s="155">
        <f t="shared" si="57"/>
      </c>
      <c r="M61" s="155">
        <f t="shared" si="57"/>
      </c>
      <c r="N61" s="155">
        <f t="shared" si="57"/>
      </c>
      <c r="O61" s="155">
        <f t="shared" si="57"/>
      </c>
      <c r="P61" s="155">
        <f t="shared" si="57"/>
      </c>
      <c r="Q61" s="155">
        <f t="shared" si="57"/>
      </c>
      <c r="R61" s="155">
        <f t="shared" si="57"/>
      </c>
      <c r="S61" s="155">
        <f t="shared" si="57"/>
      </c>
      <c r="T61" s="155">
        <f t="shared" si="57"/>
      </c>
      <c r="U61" s="155">
        <f t="shared" si="57"/>
      </c>
      <c r="V61" s="155">
        <f t="shared" si="57"/>
      </c>
      <c r="W61" s="155">
        <f t="shared" si="57"/>
      </c>
      <c r="X61" s="155">
        <f t="shared" si="57"/>
      </c>
      <c r="Y61" s="155">
        <f t="shared" si="57"/>
      </c>
      <c r="Z61" s="155">
        <f t="shared" si="57"/>
      </c>
      <c r="AA61" s="155">
        <f t="shared" si="57"/>
      </c>
      <c r="AB61" s="155">
        <f t="shared" si="57"/>
      </c>
      <c r="AC61" s="155">
        <f t="shared" si="57"/>
      </c>
      <c r="AD61" s="155">
        <f t="shared" si="57"/>
      </c>
      <c r="AE61" s="155">
        <f t="shared" si="57"/>
      </c>
      <c r="AF61" s="155">
        <f t="shared" si="57"/>
      </c>
      <c r="AG61" s="155">
        <f t="shared" si="57"/>
      </c>
      <c r="AH61" s="155">
        <f t="shared" si="57"/>
      </c>
      <c r="AI61" s="155">
        <f t="shared" si="57"/>
      </c>
      <c r="AJ61" s="155">
        <f t="shared" si="57"/>
      </c>
      <c r="AK61" s="155">
        <f t="shared" si="57"/>
      </c>
      <c r="AL61" s="155">
        <f t="shared" si="57"/>
      </c>
      <c r="AM61" s="155">
        <f t="shared" si="57"/>
      </c>
      <c r="AN61" s="155">
        <f t="shared" si="57"/>
      </c>
      <c r="AO61" s="155">
        <f t="shared" si="57"/>
      </c>
      <c r="AP61" s="155">
        <f t="shared" si="57"/>
      </c>
      <c r="AQ61" s="155">
        <f t="shared" si="57"/>
      </c>
      <c r="AR61" s="155">
        <f t="shared" si="57"/>
      </c>
      <c r="AS61" s="155">
        <f t="shared" si="57"/>
      </c>
      <c r="AT61" s="155">
        <f t="shared" si="57"/>
      </c>
      <c r="AU61" s="155">
        <f t="shared" si="57"/>
      </c>
      <c r="AV61" s="155">
        <f t="shared" si="57"/>
      </c>
      <c r="AW61" s="155">
        <f t="shared" si="57"/>
      </c>
      <c r="AX61" s="155">
        <f t="shared" si="57"/>
      </c>
      <c r="AY61" s="155">
        <f t="shared" si="57"/>
      </c>
      <c r="AZ61" s="155">
        <f t="shared" si="57"/>
      </c>
      <c r="BA61" s="155">
        <f t="shared" si="57"/>
      </c>
      <c r="BB61" s="155">
        <f t="shared" si="57"/>
      </c>
      <c r="BC61" s="44">
        <f t="shared" si="43"/>
        <v>0</v>
      </c>
      <c r="BD61" s="44">
        <f t="shared" si="44"/>
        <v>0</v>
      </c>
      <c r="BE61" s="44">
        <f t="shared" si="45"/>
        <v>0</v>
      </c>
      <c r="BF61" s="181">
        <f t="shared" si="46"/>
        <v>0</v>
      </c>
      <c r="BG61" s="175">
        <f t="shared" si="47"/>
        <v>0</v>
      </c>
      <c r="BH61" s="155">
        <f t="shared" si="48"/>
      </c>
      <c r="BJ61" s="8"/>
      <c r="BK61" s="8"/>
      <c r="BL61" s="8"/>
      <c r="BM61" s="8"/>
      <c r="BN61" s="8"/>
      <c r="BO61" s="8"/>
      <c r="BP61" s="8"/>
      <c r="BQ61" s="8"/>
      <c r="BR61" s="8"/>
      <c r="BS61" s="8"/>
      <c r="BT61" s="8"/>
      <c r="BU61" s="8"/>
      <c r="BY61" s="23"/>
      <c r="BZ61" s="157"/>
    </row>
    <row r="62" spans="1:78" ht="12.75" hidden="1">
      <c r="A62" s="155">
        <f t="shared" si="39"/>
        <v>12</v>
      </c>
      <c r="B62" s="220">
        <f t="shared" si="40"/>
      </c>
      <c r="C62" s="220"/>
      <c r="D62" s="155">
        <f aca="true" t="shared" si="58" ref="D62:BB62">IF(D$48="","",D17)</f>
      </c>
      <c r="E62" s="155">
        <f t="shared" si="58"/>
      </c>
      <c r="F62" s="155">
        <f t="shared" si="58"/>
      </c>
      <c r="G62" s="155">
        <f t="shared" si="58"/>
      </c>
      <c r="H62" s="155">
        <f t="shared" si="58"/>
      </c>
      <c r="I62" s="155">
        <f t="shared" si="58"/>
      </c>
      <c r="J62" s="155">
        <f t="shared" si="58"/>
      </c>
      <c r="K62" s="155">
        <f t="shared" si="58"/>
      </c>
      <c r="L62" s="155">
        <f t="shared" si="58"/>
      </c>
      <c r="M62" s="155">
        <f t="shared" si="58"/>
      </c>
      <c r="N62" s="155">
        <f t="shared" si="58"/>
      </c>
      <c r="O62" s="155">
        <f t="shared" si="58"/>
      </c>
      <c r="P62" s="155">
        <f t="shared" si="58"/>
      </c>
      <c r="Q62" s="155">
        <f t="shared" si="58"/>
      </c>
      <c r="R62" s="155">
        <f t="shared" si="58"/>
      </c>
      <c r="S62" s="155">
        <f t="shared" si="58"/>
      </c>
      <c r="T62" s="155">
        <f t="shared" si="58"/>
      </c>
      <c r="U62" s="155">
        <f t="shared" si="58"/>
      </c>
      <c r="V62" s="155">
        <f t="shared" si="58"/>
      </c>
      <c r="W62" s="155">
        <f t="shared" si="58"/>
      </c>
      <c r="X62" s="155">
        <f t="shared" si="58"/>
      </c>
      <c r="Y62" s="155">
        <f t="shared" si="58"/>
      </c>
      <c r="Z62" s="155">
        <f t="shared" si="58"/>
      </c>
      <c r="AA62" s="155">
        <f t="shared" si="58"/>
      </c>
      <c r="AB62" s="155">
        <f t="shared" si="58"/>
      </c>
      <c r="AC62" s="155">
        <f t="shared" si="58"/>
      </c>
      <c r="AD62" s="155">
        <f t="shared" si="58"/>
      </c>
      <c r="AE62" s="155">
        <f t="shared" si="58"/>
      </c>
      <c r="AF62" s="155">
        <f t="shared" si="58"/>
      </c>
      <c r="AG62" s="155">
        <f t="shared" si="58"/>
      </c>
      <c r="AH62" s="155">
        <f t="shared" si="58"/>
      </c>
      <c r="AI62" s="155">
        <f t="shared" si="58"/>
      </c>
      <c r="AJ62" s="155">
        <f t="shared" si="58"/>
      </c>
      <c r="AK62" s="155">
        <f t="shared" si="58"/>
      </c>
      <c r="AL62" s="155">
        <f t="shared" si="58"/>
      </c>
      <c r="AM62" s="155">
        <f t="shared" si="58"/>
      </c>
      <c r="AN62" s="155">
        <f t="shared" si="58"/>
      </c>
      <c r="AO62" s="155">
        <f t="shared" si="58"/>
      </c>
      <c r="AP62" s="155">
        <f t="shared" si="58"/>
      </c>
      <c r="AQ62" s="155">
        <f t="shared" si="58"/>
      </c>
      <c r="AR62" s="155">
        <f t="shared" si="58"/>
      </c>
      <c r="AS62" s="155">
        <f t="shared" si="58"/>
      </c>
      <c r="AT62" s="155">
        <f t="shared" si="58"/>
      </c>
      <c r="AU62" s="155">
        <f t="shared" si="58"/>
      </c>
      <c r="AV62" s="155">
        <f t="shared" si="58"/>
      </c>
      <c r="AW62" s="155">
        <f t="shared" si="58"/>
      </c>
      <c r="AX62" s="155">
        <f t="shared" si="58"/>
      </c>
      <c r="AY62" s="155">
        <f t="shared" si="58"/>
      </c>
      <c r="AZ62" s="155">
        <f t="shared" si="58"/>
      </c>
      <c r="BA62" s="155">
        <f t="shared" si="58"/>
      </c>
      <c r="BB62" s="155">
        <f t="shared" si="58"/>
      </c>
      <c r="BC62" s="44">
        <f t="shared" si="43"/>
        <v>0</v>
      </c>
      <c r="BD62" s="44">
        <f t="shared" si="44"/>
        <v>0</v>
      </c>
      <c r="BE62" s="44">
        <f t="shared" si="45"/>
        <v>0</v>
      </c>
      <c r="BF62" s="181">
        <f t="shared" si="46"/>
        <v>0</v>
      </c>
      <c r="BG62" s="175">
        <f t="shared" si="47"/>
        <v>0</v>
      </c>
      <c r="BH62" s="155">
        <f t="shared" si="48"/>
      </c>
      <c r="BJ62" s="8"/>
      <c r="BK62" s="8"/>
      <c r="BL62" s="8"/>
      <c r="BM62" s="8"/>
      <c r="BN62" s="8"/>
      <c r="BO62" s="8"/>
      <c r="BP62" s="8"/>
      <c r="BQ62" s="8"/>
      <c r="BR62" s="8"/>
      <c r="BS62" s="8"/>
      <c r="BT62" s="8"/>
      <c r="BU62" s="8"/>
      <c r="BY62" s="23"/>
      <c r="BZ62" s="157"/>
    </row>
    <row r="63" spans="1:78" ht="12.75" hidden="1">
      <c r="A63" s="155">
        <f t="shared" si="39"/>
        <v>13</v>
      </c>
      <c r="B63" s="220">
        <f t="shared" si="40"/>
      </c>
      <c r="C63" s="220"/>
      <c r="D63" s="155">
        <f aca="true" t="shared" si="59" ref="D63:BB63">IF(D$48="","",D18)</f>
      </c>
      <c r="E63" s="155">
        <f t="shared" si="59"/>
      </c>
      <c r="F63" s="155">
        <f t="shared" si="59"/>
      </c>
      <c r="G63" s="155">
        <f t="shared" si="59"/>
      </c>
      <c r="H63" s="155">
        <f t="shared" si="59"/>
      </c>
      <c r="I63" s="155">
        <f t="shared" si="59"/>
      </c>
      <c r="J63" s="155">
        <f t="shared" si="59"/>
      </c>
      <c r="K63" s="155">
        <f t="shared" si="59"/>
      </c>
      <c r="L63" s="155">
        <f t="shared" si="59"/>
      </c>
      <c r="M63" s="155">
        <f t="shared" si="59"/>
      </c>
      <c r="N63" s="155">
        <f t="shared" si="59"/>
      </c>
      <c r="O63" s="155">
        <f t="shared" si="59"/>
      </c>
      <c r="P63" s="155">
        <f t="shared" si="59"/>
      </c>
      <c r="Q63" s="155">
        <f t="shared" si="59"/>
      </c>
      <c r="R63" s="155">
        <f t="shared" si="59"/>
      </c>
      <c r="S63" s="155">
        <f t="shared" si="59"/>
      </c>
      <c r="T63" s="155">
        <f t="shared" si="59"/>
      </c>
      <c r="U63" s="155">
        <f t="shared" si="59"/>
      </c>
      <c r="V63" s="155">
        <f t="shared" si="59"/>
      </c>
      <c r="W63" s="155">
        <f t="shared" si="59"/>
      </c>
      <c r="X63" s="155">
        <f t="shared" si="59"/>
      </c>
      <c r="Y63" s="155">
        <f t="shared" si="59"/>
      </c>
      <c r="Z63" s="155">
        <f t="shared" si="59"/>
      </c>
      <c r="AA63" s="155">
        <f t="shared" si="59"/>
      </c>
      <c r="AB63" s="155">
        <f t="shared" si="59"/>
      </c>
      <c r="AC63" s="155">
        <f t="shared" si="59"/>
      </c>
      <c r="AD63" s="155">
        <f t="shared" si="59"/>
      </c>
      <c r="AE63" s="155">
        <f t="shared" si="59"/>
      </c>
      <c r="AF63" s="155">
        <f t="shared" si="59"/>
      </c>
      <c r="AG63" s="155">
        <f t="shared" si="59"/>
      </c>
      <c r="AH63" s="155">
        <f t="shared" si="59"/>
      </c>
      <c r="AI63" s="155">
        <f t="shared" si="59"/>
      </c>
      <c r="AJ63" s="155">
        <f t="shared" si="59"/>
      </c>
      <c r="AK63" s="155">
        <f t="shared" si="59"/>
      </c>
      <c r="AL63" s="155">
        <f t="shared" si="59"/>
      </c>
      <c r="AM63" s="155">
        <f t="shared" si="59"/>
      </c>
      <c r="AN63" s="155">
        <f t="shared" si="59"/>
      </c>
      <c r="AO63" s="155">
        <f t="shared" si="59"/>
      </c>
      <c r="AP63" s="155">
        <f t="shared" si="59"/>
      </c>
      <c r="AQ63" s="155">
        <f t="shared" si="59"/>
      </c>
      <c r="AR63" s="155">
        <f t="shared" si="59"/>
      </c>
      <c r="AS63" s="155">
        <f t="shared" si="59"/>
      </c>
      <c r="AT63" s="155">
        <f t="shared" si="59"/>
      </c>
      <c r="AU63" s="155">
        <f t="shared" si="59"/>
      </c>
      <c r="AV63" s="155">
        <f t="shared" si="59"/>
      </c>
      <c r="AW63" s="155">
        <f t="shared" si="59"/>
      </c>
      <c r="AX63" s="155">
        <f t="shared" si="59"/>
      </c>
      <c r="AY63" s="155">
        <f t="shared" si="59"/>
      </c>
      <c r="AZ63" s="155">
        <f t="shared" si="59"/>
      </c>
      <c r="BA63" s="155">
        <f t="shared" si="59"/>
      </c>
      <c r="BB63" s="155">
        <f t="shared" si="59"/>
      </c>
      <c r="BC63" s="44">
        <f t="shared" si="43"/>
        <v>0</v>
      </c>
      <c r="BD63" s="44">
        <f t="shared" si="44"/>
        <v>0</v>
      </c>
      <c r="BE63" s="44">
        <f t="shared" si="45"/>
        <v>0</v>
      </c>
      <c r="BF63" s="181">
        <f t="shared" si="46"/>
        <v>0</v>
      </c>
      <c r="BG63" s="175">
        <f t="shared" si="47"/>
        <v>0</v>
      </c>
      <c r="BH63" s="155">
        <f t="shared" si="48"/>
      </c>
      <c r="BJ63" s="8"/>
      <c r="BK63" s="8"/>
      <c r="BL63" s="8"/>
      <c r="BM63" s="8"/>
      <c r="BN63" s="8"/>
      <c r="BO63" s="8"/>
      <c r="BP63" s="8"/>
      <c r="BQ63" s="8"/>
      <c r="BR63" s="8"/>
      <c r="BS63" s="8"/>
      <c r="BT63" s="8"/>
      <c r="BU63" s="8"/>
      <c r="BY63" s="23"/>
      <c r="BZ63" s="157"/>
    </row>
    <row r="64" spans="1:78" ht="12.75" hidden="1">
      <c r="A64" s="155">
        <f t="shared" si="39"/>
        <v>14</v>
      </c>
      <c r="B64" s="220">
        <f t="shared" si="40"/>
      </c>
      <c r="C64" s="220"/>
      <c r="D64" s="155">
        <f aca="true" t="shared" si="60" ref="D64:BB64">IF(D$48="","",D19)</f>
      </c>
      <c r="E64" s="155">
        <f t="shared" si="60"/>
      </c>
      <c r="F64" s="155">
        <f t="shared" si="60"/>
      </c>
      <c r="G64" s="155">
        <f t="shared" si="60"/>
      </c>
      <c r="H64" s="155">
        <f t="shared" si="60"/>
      </c>
      <c r="I64" s="155">
        <f t="shared" si="60"/>
      </c>
      <c r="J64" s="155">
        <f t="shared" si="60"/>
      </c>
      <c r="K64" s="155">
        <f t="shared" si="60"/>
      </c>
      <c r="L64" s="155">
        <f t="shared" si="60"/>
      </c>
      <c r="M64" s="155">
        <f t="shared" si="60"/>
      </c>
      <c r="N64" s="155">
        <f t="shared" si="60"/>
      </c>
      <c r="O64" s="155">
        <f t="shared" si="60"/>
      </c>
      <c r="P64" s="155">
        <f t="shared" si="60"/>
      </c>
      <c r="Q64" s="155">
        <f t="shared" si="60"/>
      </c>
      <c r="R64" s="155">
        <f t="shared" si="60"/>
      </c>
      <c r="S64" s="155">
        <f t="shared" si="60"/>
      </c>
      <c r="T64" s="155">
        <f t="shared" si="60"/>
      </c>
      <c r="U64" s="155">
        <f t="shared" si="60"/>
      </c>
      <c r="V64" s="155">
        <f t="shared" si="60"/>
      </c>
      <c r="W64" s="155">
        <f t="shared" si="60"/>
      </c>
      <c r="X64" s="155">
        <f t="shared" si="60"/>
      </c>
      <c r="Y64" s="155">
        <f t="shared" si="60"/>
      </c>
      <c r="Z64" s="155">
        <f t="shared" si="60"/>
      </c>
      <c r="AA64" s="155">
        <f t="shared" si="60"/>
      </c>
      <c r="AB64" s="155">
        <f t="shared" si="60"/>
      </c>
      <c r="AC64" s="155">
        <f t="shared" si="60"/>
      </c>
      <c r="AD64" s="155">
        <f t="shared" si="60"/>
      </c>
      <c r="AE64" s="155">
        <f t="shared" si="60"/>
      </c>
      <c r="AF64" s="155">
        <f t="shared" si="60"/>
      </c>
      <c r="AG64" s="155">
        <f t="shared" si="60"/>
      </c>
      <c r="AH64" s="155">
        <f t="shared" si="60"/>
      </c>
      <c r="AI64" s="155">
        <f t="shared" si="60"/>
      </c>
      <c r="AJ64" s="155">
        <f t="shared" si="60"/>
      </c>
      <c r="AK64" s="155">
        <f t="shared" si="60"/>
      </c>
      <c r="AL64" s="155">
        <f t="shared" si="60"/>
      </c>
      <c r="AM64" s="155">
        <f t="shared" si="60"/>
      </c>
      <c r="AN64" s="155">
        <f t="shared" si="60"/>
      </c>
      <c r="AO64" s="155">
        <f t="shared" si="60"/>
      </c>
      <c r="AP64" s="155">
        <f t="shared" si="60"/>
      </c>
      <c r="AQ64" s="155">
        <f t="shared" si="60"/>
      </c>
      <c r="AR64" s="155">
        <f t="shared" si="60"/>
      </c>
      <c r="AS64" s="155">
        <f t="shared" si="60"/>
      </c>
      <c r="AT64" s="155">
        <f t="shared" si="60"/>
      </c>
      <c r="AU64" s="155">
        <f t="shared" si="60"/>
      </c>
      <c r="AV64" s="155">
        <f t="shared" si="60"/>
      </c>
      <c r="AW64" s="155">
        <f t="shared" si="60"/>
      </c>
      <c r="AX64" s="155">
        <f t="shared" si="60"/>
      </c>
      <c r="AY64" s="155">
        <f t="shared" si="60"/>
      </c>
      <c r="AZ64" s="155">
        <f t="shared" si="60"/>
      </c>
      <c r="BA64" s="155">
        <f t="shared" si="60"/>
      </c>
      <c r="BB64" s="155">
        <f t="shared" si="60"/>
      </c>
      <c r="BC64" s="44">
        <f t="shared" si="43"/>
        <v>0</v>
      </c>
      <c r="BD64" s="44">
        <f t="shared" si="44"/>
        <v>0</v>
      </c>
      <c r="BE64" s="44">
        <f t="shared" si="45"/>
        <v>0</v>
      </c>
      <c r="BF64" s="181">
        <f t="shared" si="46"/>
        <v>0</v>
      </c>
      <c r="BG64" s="175">
        <f t="shared" si="47"/>
        <v>0</v>
      </c>
      <c r="BH64" s="155">
        <f t="shared" si="48"/>
      </c>
      <c r="BJ64" s="8"/>
      <c r="BK64" s="8"/>
      <c r="BL64" s="8"/>
      <c r="BM64" s="8"/>
      <c r="BN64" s="8"/>
      <c r="BO64" s="8"/>
      <c r="BP64" s="8"/>
      <c r="BQ64" s="8"/>
      <c r="BR64" s="8"/>
      <c r="BS64" s="8"/>
      <c r="BT64" s="8"/>
      <c r="BU64" s="8"/>
      <c r="BY64" s="23"/>
      <c r="BZ64" s="157"/>
    </row>
    <row r="65" spans="1:78" ht="12.75" hidden="1">
      <c r="A65" s="155">
        <f t="shared" si="39"/>
        <v>15</v>
      </c>
      <c r="B65" s="220">
        <f t="shared" si="40"/>
      </c>
      <c r="C65" s="220"/>
      <c r="D65" s="155">
        <f aca="true" t="shared" si="61" ref="D65:BB65">IF(D$48="","",D20)</f>
      </c>
      <c r="E65" s="155">
        <f t="shared" si="61"/>
      </c>
      <c r="F65" s="155">
        <f t="shared" si="61"/>
      </c>
      <c r="G65" s="155">
        <f t="shared" si="61"/>
      </c>
      <c r="H65" s="155">
        <f t="shared" si="61"/>
      </c>
      <c r="I65" s="155">
        <f t="shared" si="61"/>
      </c>
      <c r="J65" s="155">
        <f t="shared" si="61"/>
      </c>
      <c r="K65" s="155">
        <f t="shared" si="61"/>
      </c>
      <c r="L65" s="155">
        <f t="shared" si="61"/>
      </c>
      <c r="M65" s="155">
        <f t="shared" si="61"/>
      </c>
      <c r="N65" s="155">
        <f t="shared" si="61"/>
      </c>
      <c r="O65" s="155">
        <f t="shared" si="61"/>
      </c>
      <c r="P65" s="155">
        <f t="shared" si="61"/>
      </c>
      <c r="Q65" s="155">
        <f t="shared" si="61"/>
      </c>
      <c r="R65" s="155">
        <f t="shared" si="61"/>
      </c>
      <c r="S65" s="155">
        <f t="shared" si="61"/>
      </c>
      <c r="T65" s="155">
        <f t="shared" si="61"/>
      </c>
      <c r="U65" s="155">
        <f t="shared" si="61"/>
      </c>
      <c r="V65" s="155">
        <f t="shared" si="61"/>
      </c>
      <c r="W65" s="155">
        <f t="shared" si="61"/>
      </c>
      <c r="X65" s="155">
        <f t="shared" si="61"/>
      </c>
      <c r="Y65" s="155">
        <f t="shared" si="61"/>
      </c>
      <c r="Z65" s="155">
        <f t="shared" si="61"/>
      </c>
      <c r="AA65" s="155">
        <f t="shared" si="61"/>
      </c>
      <c r="AB65" s="155">
        <f t="shared" si="61"/>
      </c>
      <c r="AC65" s="155">
        <f t="shared" si="61"/>
      </c>
      <c r="AD65" s="155">
        <f t="shared" si="61"/>
      </c>
      <c r="AE65" s="155">
        <f t="shared" si="61"/>
      </c>
      <c r="AF65" s="155">
        <f t="shared" si="61"/>
      </c>
      <c r="AG65" s="155">
        <f t="shared" si="61"/>
      </c>
      <c r="AH65" s="155">
        <f t="shared" si="61"/>
      </c>
      <c r="AI65" s="155">
        <f t="shared" si="61"/>
      </c>
      <c r="AJ65" s="155">
        <f t="shared" si="61"/>
      </c>
      <c r="AK65" s="155">
        <f t="shared" si="61"/>
      </c>
      <c r="AL65" s="155">
        <f t="shared" si="61"/>
      </c>
      <c r="AM65" s="155">
        <f t="shared" si="61"/>
      </c>
      <c r="AN65" s="155">
        <f t="shared" si="61"/>
      </c>
      <c r="AO65" s="155">
        <f t="shared" si="61"/>
      </c>
      <c r="AP65" s="155">
        <f t="shared" si="61"/>
      </c>
      <c r="AQ65" s="155">
        <f t="shared" si="61"/>
      </c>
      <c r="AR65" s="155">
        <f t="shared" si="61"/>
      </c>
      <c r="AS65" s="155">
        <f t="shared" si="61"/>
      </c>
      <c r="AT65" s="155">
        <f t="shared" si="61"/>
      </c>
      <c r="AU65" s="155">
        <f t="shared" si="61"/>
      </c>
      <c r="AV65" s="155">
        <f t="shared" si="61"/>
      </c>
      <c r="AW65" s="155">
        <f t="shared" si="61"/>
      </c>
      <c r="AX65" s="155">
        <f t="shared" si="61"/>
      </c>
      <c r="AY65" s="155">
        <f t="shared" si="61"/>
      </c>
      <c r="AZ65" s="155">
        <f t="shared" si="61"/>
      </c>
      <c r="BA65" s="155">
        <f t="shared" si="61"/>
      </c>
      <c r="BB65" s="155">
        <f t="shared" si="61"/>
      </c>
      <c r="BC65" s="44">
        <f t="shared" si="43"/>
        <v>0</v>
      </c>
      <c r="BD65" s="44">
        <f t="shared" si="44"/>
        <v>0</v>
      </c>
      <c r="BE65" s="44">
        <f t="shared" si="45"/>
        <v>0</v>
      </c>
      <c r="BF65" s="181">
        <f t="shared" si="46"/>
        <v>0</v>
      </c>
      <c r="BG65" s="175">
        <f t="shared" si="47"/>
        <v>0</v>
      </c>
      <c r="BH65" s="155">
        <f t="shared" si="48"/>
      </c>
      <c r="BJ65" s="8"/>
      <c r="BK65" s="8"/>
      <c r="BL65" s="8"/>
      <c r="BM65" s="8"/>
      <c r="BN65" s="8"/>
      <c r="BO65" s="8"/>
      <c r="BP65" s="8"/>
      <c r="BQ65" s="8"/>
      <c r="BR65" s="8"/>
      <c r="BS65" s="8"/>
      <c r="BT65" s="8"/>
      <c r="BU65" s="8"/>
      <c r="BY65" s="23"/>
      <c r="BZ65" s="157"/>
    </row>
    <row r="66" spans="1:78" ht="12.75" hidden="1">
      <c r="A66" s="155">
        <f t="shared" si="39"/>
        <v>16</v>
      </c>
      <c r="B66" s="220">
        <f t="shared" si="40"/>
      </c>
      <c r="C66" s="220"/>
      <c r="D66" s="155">
        <f aca="true" t="shared" si="62" ref="D66:BB66">IF(D$48="","",D21)</f>
      </c>
      <c r="E66" s="155">
        <f t="shared" si="62"/>
      </c>
      <c r="F66" s="155">
        <f t="shared" si="62"/>
      </c>
      <c r="G66" s="155">
        <f t="shared" si="62"/>
      </c>
      <c r="H66" s="155">
        <f t="shared" si="62"/>
      </c>
      <c r="I66" s="155">
        <f t="shared" si="62"/>
      </c>
      <c r="J66" s="155">
        <f t="shared" si="62"/>
      </c>
      <c r="K66" s="155">
        <f t="shared" si="62"/>
      </c>
      <c r="L66" s="155">
        <f t="shared" si="62"/>
      </c>
      <c r="M66" s="155">
        <f t="shared" si="62"/>
      </c>
      <c r="N66" s="155">
        <f t="shared" si="62"/>
      </c>
      <c r="O66" s="155">
        <f t="shared" si="62"/>
      </c>
      <c r="P66" s="155">
        <f t="shared" si="62"/>
      </c>
      <c r="Q66" s="155">
        <f t="shared" si="62"/>
      </c>
      <c r="R66" s="155">
        <f t="shared" si="62"/>
      </c>
      <c r="S66" s="155">
        <f t="shared" si="62"/>
      </c>
      <c r="T66" s="155">
        <f t="shared" si="62"/>
      </c>
      <c r="U66" s="155">
        <f t="shared" si="62"/>
      </c>
      <c r="V66" s="155">
        <f t="shared" si="62"/>
      </c>
      <c r="W66" s="155">
        <f t="shared" si="62"/>
      </c>
      <c r="X66" s="155">
        <f t="shared" si="62"/>
      </c>
      <c r="Y66" s="155">
        <f t="shared" si="62"/>
      </c>
      <c r="Z66" s="155">
        <f t="shared" si="62"/>
      </c>
      <c r="AA66" s="155">
        <f t="shared" si="62"/>
      </c>
      <c r="AB66" s="155">
        <f t="shared" si="62"/>
      </c>
      <c r="AC66" s="155">
        <f t="shared" si="62"/>
      </c>
      <c r="AD66" s="155">
        <f t="shared" si="62"/>
      </c>
      <c r="AE66" s="155">
        <f t="shared" si="62"/>
      </c>
      <c r="AF66" s="155">
        <f t="shared" si="62"/>
      </c>
      <c r="AG66" s="155">
        <f t="shared" si="62"/>
      </c>
      <c r="AH66" s="155">
        <f t="shared" si="62"/>
      </c>
      <c r="AI66" s="155">
        <f t="shared" si="62"/>
      </c>
      <c r="AJ66" s="155">
        <f t="shared" si="62"/>
      </c>
      <c r="AK66" s="155">
        <f t="shared" si="62"/>
      </c>
      <c r="AL66" s="155">
        <f t="shared" si="62"/>
      </c>
      <c r="AM66" s="155">
        <f t="shared" si="62"/>
      </c>
      <c r="AN66" s="155">
        <f t="shared" si="62"/>
      </c>
      <c r="AO66" s="155">
        <f t="shared" si="62"/>
      </c>
      <c r="AP66" s="155">
        <f t="shared" si="62"/>
      </c>
      <c r="AQ66" s="155">
        <f t="shared" si="62"/>
      </c>
      <c r="AR66" s="155">
        <f t="shared" si="62"/>
      </c>
      <c r="AS66" s="155">
        <f t="shared" si="62"/>
      </c>
      <c r="AT66" s="155">
        <f t="shared" si="62"/>
      </c>
      <c r="AU66" s="155">
        <f t="shared" si="62"/>
      </c>
      <c r="AV66" s="155">
        <f t="shared" si="62"/>
      </c>
      <c r="AW66" s="155">
        <f t="shared" si="62"/>
      </c>
      <c r="AX66" s="155">
        <f t="shared" si="62"/>
      </c>
      <c r="AY66" s="155">
        <f t="shared" si="62"/>
      </c>
      <c r="AZ66" s="155">
        <f t="shared" si="62"/>
      </c>
      <c r="BA66" s="155">
        <f t="shared" si="62"/>
      </c>
      <c r="BB66" s="155">
        <f t="shared" si="62"/>
      </c>
      <c r="BC66" s="44">
        <f t="shared" si="43"/>
        <v>0</v>
      </c>
      <c r="BD66" s="44">
        <f t="shared" si="44"/>
        <v>0</v>
      </c>
      <c r="BE66" s="44">
        <f t="shared" si="45"/>
        <v>0</v>
      </c>
      <c r="BF66" s="181">
        <f t="shared" si="46"/>
        <v>0</v>
      </c>
      <c r="BG66" s="175">
        <f t="shared" si="47"/>
        <v>0</v>
      </c>
      <c r="BH66" s="155">
        <f t="shared" si="48"/>
      </c>
      <c r="BJ66" s="8"/>
      <c r="BK66" s="8"/>
      <c r="BL66" s="8"/>
      <c r="BM66" s="8"/>
      <c r="BN66" s="8"/>
      <c r="BO66" s="8"/>
      <c r="BP66" s="8"/>
      <c r="BQ66" s="8"/>
      <c r="BR66" s="8"/>
      <c r="BS66" s="8"/>
      <c r="BT66" s="8"/>
      <c r="BU66" s="8"/>
      <c r="BY66" s="23"/>
      <c r="BZ66" s="157"/>
    </row>
    <row r="67" spans="1:78" ht="12.75" hidden="1">
      <c r="A67" s="155">
        <f t="shared" si="39"/>
        <v>17</v>
      </c>
      <c r="B67" s="220">
        <f t="shared" si="40"/>
      </c>
      <c r="C67" s="220"/>
      <c r="D67" s="155">
        <f aca="true" t="shared" si="63" ref="D67:BB67">IF(D$48="","",D22)</f>
      </c>
      <c r="E67" s="155">
        <f t="shared" si="63"/>
      </c>
      <c r="F67" s="155">
        <f t="shared" si="63"/>
      </c>
      <c r="G67" s="155">
        <f t="shared" si="63"/>
      </c>
      <c r="H67" s="155">
        <f t="shared" si="63"/>
      </c>
      <c r="I67" s="155">
        <f t="shared" si="63"/>
      </c>
      <c r="J67" s="155">
        <f t="shared" si="63"/>
      </c>
      <c r="K67" s="155">
        <f t="shared" si="63"/>
      </c>
      <c r="L67" s="155">
        <f t="shared" si="63"/>
      </c>
      <c r="M67" s="155">
        <f t="shared" si="63"/>
      </c>
      <c r="N67" s="155">
        <f t="shared" si="63"/>
      </c>
      <c r="O67" s="155">
        <f t="shared" si="63"/>
      </c>
      <c r="P67" s="155">
        <f t="shared" si="63"/>
      </c>
      <c r="Q67" s="155">
        <f t="shared" si="63"/>
      </c>
      <c r="R67" s="155">
        <f t="shared" si="63"/>
      </c>
      <c r="S67" s="155">
        <f t="shared" si="63"/>
      </c>
      <c r="T67" s="155">
        <f t="shared" si="63"/>
      </c>
      <c r="U67" s="155">
        <f t="shared" si="63"/>
      </c>
      <c r="V67" s="155">
        <f t="shared" si="63"/>
      </c>
      <c r="W67" s="155">
        <f t="shared" si="63"/>
      </c>
      <c r="X67" s="155">
        <f t="shared" si="63"/>
      </c>
      <c r="Y67" s="155">
        <f t="shared" si="63"/>
      </c>
      <c r="Z67" s="155">
        <f t="shared" si="63"/>
      </c>
      <c r="AA67" s="155">
        <f t="shared" si="63"/>
      </c>
      <c r="AB67" s="155">
        <f t="shared" si="63"/>
      </c>
      <c r="AC67" s="155">
        <f t="shared" si="63"/>
      </c>
      <c r="AD67" s="155">
        <f t="shared" si="63"/>
      </c>
      <c r="AE67" s="155">
        <f t="shared" si="63"/>
      </c>
      <c r="AF67" s="155">
        <f t="shared" si="63"/>
      </c>
      <c r="AG67" s="155">
        <f t="shared" si="63"/>
      </c>
      <c r="AH67" s="155">
        <f t="shared" si="63"/>
      </c>
      <c r="AI67" s="155">
        <f t="shared" si="63"/>
      </c>
      <c r="AJ67" s="155">
        <f t="shared" si="63"/>
      </c>
      <c r="AK67" s="155">
        <f t="shared" si="63"/>
      </c>
      <c r="AL67" s="155">
        <f t="shared" si="63"/>
      </c>
      <c r="AM67" s="155">
        <f t="shared" si="63"/>
      </c>
      <c r="AN67" s="155">
        <f t="shared" si="63"/>
      </c>
      <c r="AO67" s="155">
        <f t="shared" si="63"/>
      </c>
      <c r="AP67" s="155">
        <f t="shared" si="63"/>
      </c>
      <c r="AQ67" s="155">
        <f t="shared" si="63"/>
      </c>
      <c r="AR67" s="155">
        <f t="shared" si="63"/>
      </c>
      <c r="AS67" s="155">
        <f t="shared" si="63"/>
      </c>
      <c r="AT67" s="155">
        <f t="shared" si="63"/>
      </c>
      <c r="AU67" s="155">
        <f t="shared" si="63"/>
      </c>
      <c r="AV67" s="155">
        <f t="shared" si="63"/>
      </c>
      <c r="AW67" s="155">
        <f t="shared" si="63"/>
      </c>
      <c r="AX67" s="155">
        <f t="shared" si="63"/>
      </c>
      <c r="AY67" s="155">
        <f t="shared" si="63"/>
      </c>
      <c r="AZ67" s="155">
        <f t="shared" si="63"/>
      </c>
      <c r="BA67" s="155">
        <f t="shared" si="63"/>
      </c>
      <c r="BB67" s="155">
        <f t="shared" si="63"/>
      </c>
      <c r="BC67" s="44">
        <f t="shared" si="43"/>
        <v>0</v>
      </c>
      <c r="BD67" s="44">
        <f t="shared" si="44"/>
        <v>0</v>
      </c>
      <c r="BE67" s="44">
        <f t="shared" si="45"/>
        <v>0</v>
      </c>
      <c r="BF67" s="181">
        <f t="shared" si="46"/>
        <v>0</v>
      </c>
      <c r="BG67" s="175">
        <f t="shared" si="47"/>
        <v>0</v>
      </c>
      <c r="BH67" s="155">
        <f t="shared" si="48"/>
      </c>
      <c r="BJ67" s="8"/>
      <c r="BK67" s="8"/>
      <c r="BL67" s="8"/>
      <c r="BM67" s="8"/>
      <c r="BN67" s="8"/>
      <c r="BO67" s="8"/>
      <c r="BP67" s="8"/>
      <c r="BQ67" s="8"/>
      <c r="BR67" s="8"/>
      <c r="BS67" s="8"/>
      <c r="BT67" s="8"/>
      <c r="BU67" s="8"/>
      <c r="BY67" s="23"/>
      <c r="BZ67" s="157"/>
    </row>
    <row r="68" spans="1:78" ht="12.75" hidden="1">
      <c r="A68" s="155">
        <f t="shared" si="39"/>
        <v>18</v>
      </c>
      <c r="B68" s="220">
        <f t="shared" si="40"/>
      </c>
      <c r="C68" s="220"/>
      <c r="D68" s="155">
        <f aca="true" t="shared" si="64" ref="D68:BB68">IF(D$48="","",D23)</f>
      </c>
      <c r="E68" s="155">
        <f t="shared" si="64"/>
      </c>
      <c r="F68" s="155">
        <f t="shared" si="64"/>
      </c>
      <c r="G68" s="155">
        <f t="shared" si="64"/>
      </c>
      <c r="H68" s="155">
        <f t="shared" si="64"/>
      </c>
      <c r="I68" s="155">
        <f t="shared" si="64"/>
      </c>
      <c r="J68" s="155">
        <f t="shared" si="64"/>
      </c>
      <c r="K68" s="155">
        <f t="shared" si="64"/>
      </c>
      <c r="L68" s="155">
        <f t="shared" si="64"/>
      </c>
      <c r="M68" s="155">
        <f t="shared" si="64"/>
      </c>
      <c r="N68" s="155">
        <f t="shared" si="64"/>
      </c>
      <c r="O68" s="155">
        <f t="shared" si="64"/>
      </c>
      <c r="P68" s="155">
        <f t="shared" si="64"/>
      </c>
      <c r="Q68" s="155">
        <f t="shared" si="64"/>
      </c>
      <c r="R68" s="155">
        <f t="shared" si="64"/>
      </c>
      <c r="S68" s="155">
        <f t="shared" si="64"/>
      </c>
      <c r="T68" s="155">
        <f t="shared" si="64"/>
      </c>
      <c r="U68" s="155">
        <f t="shared" si="64"/>
      </c>
      <c r="V68" s="155">
        <f t="shared" si="64"/>
      </c>
      <c r="W68" s="155">
        <f t="shared" si="64"/>
      </c>
      <c r="X68" s="155">
        <f t="shared" si="64"/>
      </c>
      <c r="Y68" s="155">
        <f t="shared" si="64"/>
      </c>
      <c r="Z68" s="155">
        <f t="shared" si="64"/>
      </c>
      <c r="AA68" s="155">
        <f t="shared" si="64"/>
      </c>
      <c r="AB68" s="155">
        <f t="shared" si="64"/>
      </c>
      <c r="AC68" s="155">
        <f t="shared" si="64"/>
      </c>
      <c r="AD68" s="155">
        <f t="shared" si="64"/>
      </c>
      <c r="AE68" s="155">
        <f t="shared" si="64"/>
      </c>
      <c r="AF68" s="155">
        <f t="shared" si="64"/>
      </c>
      <c r="AG68" s="155">
        <f t="shared" si="64"/>
      </c>
      <c r="AH68" s="155">
        <f t="shared" si="64"/>
      </c>
      <c r="AI68" s="155">
        <f t="shared" si="64"/>
      </c>
      <c r="AJ68" s="155">
        <f t="shared" si="64"/>
      </c>
      <c r="AK68" s="155">
        <f t="shared" si="64"/>
      </c>
      <c r="AL68" s="155">
        <f t="shared" si="64"/>
      </c>
      <c r="AM68" s="155">
        <f t="shared" si="64"/>
      </c>
      <c r="AN68" s="155">
        <f t="shared" si="64"/>
      </c>
      <c r="AO68" s="155">
        <f t="shared" si="64"/>
      </c>
      <c r="AP68" s="155">
        <f t="shared" si="64"/>
      </c>
      <c r="AQ68" s="155">
        <f t="shared" si="64"/>
      </c>
      <c r="AR68" s="155">
        <f t="shared" si="64"/>
      </c>
      <c r="AS68" s="155">
        <f t="shared" si="64"/>
      </c>
      <c r="AT68" s="155">
        <f t="shared" si="64"/>
      </c>
      <c r="AU68" s="155">
        <f t="shared" si="64"/>
      </c>
      <c r="AV68" s="155">
        <f t="shared" si="64"/>
      </c>
      <c r="AW68" s="155">
        <f t="shared" si="64"/>
      </c>
      <c r="AX68" s="155">
        <f t="shared" si="64"/>
      </c>
      <c r="AY68" s="155">
        <f t="shared" si="64"/>
      </c>
      <c r="AZ68" s="155">
        <f t="shared" si="64"/>
      </c>
      <c r="BA68" s="155">
        <f t="shared" si="64"/>
      </c>
      <c r="BB68" s="155">
        <f t="shared" si="64"/>
      </c>
      <c r="BC68" s="44">
        <f t="shared" si="43"/>
        <v>0</v>
      </c>
      <c r="BD68" s="44">
        <f t="shared" si="44"/>
        <v>0</v>
      </c>
      <c r="BE68" s="44">
        <f t="shared" si="45"/>
        <v>0</v>
      </c>
      <c r="BF68" s="181">
        <f t="shared" si="46"/>
        <v>0</v>
      </c>
      <c r="BG68" s="175">
        <f t="shared" si="47"/>
        <v>0</v>
      </c>
      <c r="BH68" s="155">
        <f t="shared" si="48"/>
      </c>
      <c r="BJ68" s="8"/>
      <c r="BK68" s="8"/>
      <c r="BL68" s="8"/>
      <c r="BM68" s="8"/>
      <c r="BN68" s="8"/>
      <c r="BO68" s="8"/>
      <c r="BP68" s="8"/>
      <c r="BQ68" s="8"/>
      <c r="BR68" s="8"/>
      <c r="BS68" s="8"/>
      <c r="BT68" s="8"/>
      <c r="BU68" s="8"/>
      <c r="BY68" s="23"/>
      <c r="BZ68" s="157"/>
    </row>
    <row r="69" spans="1:78" ht="12.75" hidden="1">
      <c r="A69" s="155">
        <f t="shared" si="39"/>
        <v>19</v>
      </c>
      <c r="B69" s="220">
        <f t="shared" si="40"/>
      </c>
      <c r="C69" s="220"/>
      <c r="D69" s="155">
        <f aca="true" t="shared" si="65" ref="D69:BB69">IF(D$48="","",D24)</f>
      </c>
      <c r="E69" s="155">
        <f t="shared" si="65"/>
      </c>
      <c r="F69" s="155">
        <f t="shared" si="65"/>
      </c>
      <c r="G69" s="155">
        <f t="shared" si="65"/>
      </c>
      <c r="H69" s="155">
        <f t="shared" si="65"/>
      </c>
      <c r="I69" s="155">
        <f t="shared" si="65"/>
      </c>
      <c r="J69" s="155">
        <f t="shared" si="65"/>
      </c>
      <c r="K69" s="155">
        <f t="shared" si="65"/>
      </c>
      <c r="L69" s="155">
        <f t="shared" si="65"/>
      </c>
      <c r="M69" s="155">
        <f t="shared" si="65"/>
      </c>
      <c r="N69" s="155">
        <f t="shared" si="65"/>
      </c>
      <c r="O69" s="155">
        <f t="shared" si="65"/>
      </c>
      <c r="P69" s="155">
        <f t="shared" si="65"/>
      </c>
      <c r="Q69" s="155">
        <f t="shared" si="65"/>
      </c>
      <c r="R69" s="155">
        <f t="shared" si="65"/>
      </c>
      <c r="S69" s="155">
        <f t="shared" si="65"/>
      </c>
      <c r="T69" s="155">
        <f t="shared" si="65"/>
      </c>
      <c r="U69" s="155">
        <f t="shared" si="65"/>
      </c>
      <c r="V69" s="155">
        <f t="shared" si="65"/>
      </c>
      <c r="W69" s="155">
        <f t="shared" si="65"/>
      </c>
      <c r="X69" s="155">
        <f t="shared" si="65"/>
      </c>
      <c r="Y69" s="155">
        <f t="shared" si="65"/>
      </c>
      <c r="Z69" s="155">
        <f t="shared" si="65"/>
      </c>
      <c r="AA69" s="155">
        <f t="shared" si="65"/>
      </c>
      <c r="AB69" s="155">
        <f t="shared" si="65"/>
      </c>
      <c r="AC69" s="155">
        <f t="shared" si="65"/>
      </c>
      <c r="AD69" s="155">
        <f t="shared" si="65"/>
      </c>
      <c r="AE69" s="155">
        <f t="shared" si="65"/>
      </c>
      <c r="AF69" s="155">
        <f t="shared" si="65"/>
      </c>
      <c r="AG69" s="155">
        <f t="shared" si="65"/>
      </c>
      <c r="AH69" s="155">
        <f t="shared" si="65"/>
      </c>
      <c r="AI69" s="155">
        <f t="shared" si="65"/>
      </c>
      <c r="AJ69" s="155">
        <f t="shared" si="65"/>
      </c>
      <c r="AK69" s="155">
        <f t="shared" si="65"/>
      </c>
      <c r="AL69" s="155">
        <f t="shared" si="65"/>
      </c>
      <c r="AM69" s="155">
        <f t="shared" si="65"/>
      </c>
      <c r="AN69" s="155">
        <f t="shared" si="65"/>
      </c>
      <c r="AO69" s="155">
        <f t="shared" si="65"/>
      </c>
      <c r="AP69" s="155">
        <f t="shared" si="65"/>
      </c>
      <c r="AQ69" s="155">
        <f t="shared" si="65"/>
      </c>
      <c r="AR69" s="155">
        <f t="shared" si="65"/>
      </c>
      <c r="AS69" s="155">
        <f t="shared" si="65"/>
      </c>
      <c r="AT69" s="155">
        <f t="shared" si="65"/>
      </c>
      <c r="AU69" s="155">
        <f t="shared" si="65"/>
      </c>
      <c r="AV69" s="155">
        <f t="shared" si="65"/>
      </c>
      <c r="AW69" s="155">
        <f t="shared" si="65"/>
      </c>
      <c r="AX69" s="155">
        <f t="shared" si="65"/>
      </c>
      <c r="AY69" s="155">
        <f t="shared" si="65"/>
      </c>
      <c r="AZ69" s="155">
        <f t="shared" si="65"/>
      </c>
      <c r="BA69" s="155">
        <f t="shared" si="65"/>
      </c>
      <c r="BB69" s="155">
        <f t="shared" si="65"/>
      </c>
      <c r="BC69" s="44">
        <f t="shared" si="43"/>
        <v>0</v>
      </c>
      <c r="BD69" s="44">
        <f t="shared" si="44"/>
        <v>0</v>
      </c>
      <c r="BE69" s="44">
        <f t="shared" si="45"/>
        <v>0</v>
      </c>
      <c r="BF69" s="181">
        <f t="shared" si="46"/>
        <v>0</v>
      </c>
      <c r="BG69" s="175">
        <f t="shared" si="47"/>
        <v>0</v>
      </c>
      <c r="BH69" s="155">
        <f t="shared" si="48"/>
      </c>
      <c r="BJ69" s="8"/>
      <c r="BK69" s="8"/>
      <c r="BL69" s="8"/>
      <c r="BM69" s="8"/>
      <c r="BN69" s="8"/>
      <c r="BO69" s="8"/>
      <c r="BP69" s="8"/>
      <c r="BQ69" s="8"/>
      <c r="BR69" s="8"/>
      <c r="BS69" s="8"/>
      <c r="BT69" s="8"/>
      <c r="BU69" s="8"/>
      <c r="BY69" s="23"/>
      <c r="BZ69" s="157"/>
    </row>
    <row r="70" spans="1:78" ht="12.75" hidden="1">
      <c r="A70" s="155">
        <f t="shared" si="39"/>
        <v>20</v>
      </c>
      <c r="B70" s="220">
        <f t="shared" si="40"/>
      </c>
      <c r="C70" s="220"/>
      <c r="D70" s="155">
        <f aca="true" t="shared" si="66" ref="D70:BB70">IF(D$48="","",D25)</f>
      </c>
      <c r="E70" s="155">
        <f t="shared" si="66"/>
      </c>
      <c r="F70" s="155">
        <f t="shared" si="66"/>
      </c>
      <c r="G70" s="155">
        <f t="shared" si="66"/>
      </c>
      <c r="H70" s="155">
        <f t="shared" si="66"/>
      </c>
      <c r="I70" s="155">
        <f t="shared" si="66"/>
      </c>
      <c r="J70" s="155">
        <f t="shared" si="66"/>
      </c>
      <c r="K70" s="155">
        <f t="shared" si="66"/>
      </c>
      <c r="L70" s="155">
        <f t="shared" si="66"/>
      </c>
      <c r="M70" s="155">
        <f t="shared" si="66"/>
      </c>
      <c r="N70" s="155">
        <f t="shared" si="66"/>
      </c>
      <c r="O70" s="155">
        <f t="shared" si="66"/>
      </c>
      <c r="P70" s="155">
        <f t="shared" si="66"/>
      </c>
      <c r="Q70" s="155">
        <f t="shared" si="66"/>
      </c>
      <c r="R70" s="155">
        <f t="shared" si="66"/>
      </c>
      <c r="S70" s="155">
        <f t="shared" si="66"/>
      </c>
      <c r="T70" s="155">
        <f t="shared" si="66"/>
      </c>
      <c r="U70" s="155">
        <f t="shared" si="66"/>
      </c>
      <c r="V70" s="155">
        <f t="shared" si="66"/>
      </c>
      <c r="W70" s="155">
        <f t="shared" si="66"/>
      </c>
      <c r="X70" s="155">
        <f t="shared" si="66"/>
      </c>
      <c r="Y70" s="155">
        <f t="shared" si="66"/>
      </c>
      <c r="Z70" s="155">
        <f t="shared" si="66"/>
      </c>
      <c r="AA70" s="155">
        <f t="shared" si="66"/>
      </c>
      <c r="AB70" s="155">
        <f t="shared" si="66"/>
      </c>
      <c r="AC70" s="155">
        <f t="shared" si="66"/>
      </c>
      <c r="AD70" s="155">
        <f t="shared" si="66"/>
      </c>
      <c r="AE70" s="155">
        <f t="shared" si="66"/>
      </c>
      <c r="AF70" s="155">
        <f t="shared" si="66"/>
      </c>
      <c r="AG70" s="155">
        <f t="shared" si="66"/>
      </c>
      <c r="AH70" s="155">
        <f t="shared" si="66"/>
      </c>
      <c r="AI70" s="155">
        <f t="shared" si="66"/>
      </c>
      <c r="AJ70" s="155">
        <f t="shared" si="66"/>
      </c>
      <c r="AK70" s="155">
        <f t="shared" si="66"/>
      </c>
      <c r="AL70" s="155">
        <f t="shared" si="66"/>
      </c>
      <c r="AM70" s="155">
        <f t="shared" si="66"/>
      </c>
      <c r="AN70" s="155">
        <f t="shared" si="66"/>
      </c>
      <c r="AO70" s="155">
        <f t="shared" si="66"/>
      </c>
      <c r="AP70" s="155">
        <f t="shared" si="66"/>
      </c>
      <c r="AQ70" s="155">
        <f t="shared" si="66"/>
      </c>
      <c r="AR70" s="155">
        <f t="shared" si="66"/>
      </c>
      <c r="AS70" s="155">
        <f t="shared" si="66"/>
      </c>
      <c r="AT70" s="155">
        <f t="shared" si="66"/>
      </c>
      <c r="AU70" s="155">
        <f t="shared" si="66"/>
      </c>
      <c r="AV70" s="155">
        <f t="shared" si="66"/>
      </c>
      <c r="AW70" s="155">
        <f t="shared" si="66"/>
      </c>
      <c r="AX70" s="155">
        <f t="shared" si="66"/>
      </c>
      <c r="AY70" s="155">
        <f t="shared" si="66"/>
      </c>
      <c r="AZ70" s="155">
        <f t="shared" si="66"/>
      </c>
      <c r="BA70" s="155">
        <f t="shared" si="66"/>
      </c>
      <c r="BB70" s="155">
        <f t="shared" si="66"/>
      </c>
      <c r="BC70" s="44">
        <f t="shared" si="43"/>
        <v>0</v>
      </c>
      <c r="BD70" s="44">
        <f t="shared" si="44"/>
        <v>0</v>
      </c>
      <c r="BE70" s="44">
        <f t="shared" si="45"/>
        <v>0</v>
      </c>
      <c r="BF70" s="181">
        <f t="shared" si="46"/>
        <v>0</v>
      </c>
      <c r="BG70" s="175">
        <f t="shared" si="47"/>
        <v>0</v>
      </c>
      <c r="BH70" s="155">
        <f t="shared" si="48"/>
      </c>
      <c r="BJ70" s="8"/>
      <c r="BK70" s="8"/>
      <c r="BL70" s="8"/>
      <c r="BM70" s="8"/>
      <c r="BN70" s="8"/>
      <c r="BO70" s="8"/>
      <c r="BP70" s="8"/>
      <c r="BQ70" s="8"/>
      <c r="BR70" s="8"/>
      <c r="BS70" s="8"/>
      <c r="BT70" s="8"/>
      <c r="BU70" s="8"/>
      <c r="BY70" s="23"/>
      <c r="BZ70" s="157"/>
    </row>
    <row r="71" spans="1:78" ht="12.75" hidden="1">
      <c r="A71" s="155">
        <f t="shared" si="39"/>
        <v>21</v>
      </c>
      <c r="B71" s="220">
        <f t="shared" si="40"/>
      </c>
      <c r="C71" s="220"/>
      <c r="D71" s="155">
        <f aca="true" t="shared" si="67" ref="D71:BB71">IF(D$48="","",D26)</f>
      </c>
      <c r="E71" s="155">
        <f t="shared" si="67"/>
      </c>
      <c r="F71" s="155">
        <f t="shared" si="67"/>
      </c>
      <c r="G71" s="155">
        <f t="shared" si="67"/>
      </c>
      <c r="H71" s="155">
        <f t="shared" si="67"/>
      </c>
      <c r="I71" s="155">
        <f t="shared" si="67"/>
      </c>
      <c r="J71" s="155">
        <f t="shared" si="67"/>
      </c>
      <c r="K71" s="155">
        <f t="shared" si="67"/>
      </c>
      <c r="L71" s="155">
        <f t="shared" si="67"/>
      </c>
      <c r="M71" s="155">
        <f t="shared" si="67"/>
      </c>
      <c r="N71" s="155">
        <f t="shared" si="67"/>
      </c>
      <c r="O71" s="155">
        <f t="shared" si="67"/>
      </c>
      <c r="P71" s="155">
        <f t="shared" si="67"/>
      </c>
      <c r="Q71" s="155">
        <f t="shared" si="67"/>
      </c>
      <c r="R71" s="155">
        <f t="shared" si="67"/>
      </c>
      <c r="S71" s="155">
        <f t="shared" si="67"/>
      </c>
      <c r="T71" s="155">
        <f t="shared" si="67"/>
      </c>
      <c r="U71" s="155">
        <f t="shared" si="67"/>
      </c>
      <c r="V71" s="155">
        <f t="shared" si="67"/>
      </c>
      <c r="W71" s="155">
        <f t="shared" si="67"/>
      </c>
      <c r="X71" s="155">
        <f t="shared" si="67"/>
      </c>
      <c r="Y71" s="155">
        <f t="shared" si="67"/>
      </c>
      <c r="Z71" s="155">
        <f t="shared" si="67"/>
      </c>
      <c r="AA71" s="155">
        <f t="shared" si="67"/>
      </c>
      <c r="AB71" s="155">
        <f t="shared" si="67"/>
      </c>
      <c r="AC71" s="155">
        <f t="shared" si="67"/>
      </c>
      <c r="AD71" s="155">
        <f t="shared" si="67"/>
      </c>
      <c r="AE71" s="155">
        <f t="shared" si="67"/>
      </c>
      <c r="AF71" s="155">
        <f t="shared" si="67"/>
      </c>
      <c r="AG71" s="155">
        <f t="shared" si="67"/>
      </c>
      <c r="AH71" s="155">
        <f t="shared" si="67"/>
      </c>
      <c r="AI71" s="155">
        <f t="shared" si="67"/>
      </c>
      <c r="AJ71" s="155">
        <f t="shared" si="67"/>
      </c>
      <c r="AK71" s="155">
        <f t="shared" si="67"/>
      </c>
      <c r="AL71" s="155">
        <f t="shared" si="67"/>
      </c>
      <c r="AM71" s="155">
        <f t="shared" si="67"/>
      </c>
      <c r="AN71" s="155">
        <f t="shared" si="67"/>
      </c>
      <c r="AO71" s="155">
        <f t="shared" si="67"/>
      </c>
      <c r="AP71" s="155">
        <f t="shared" si="67"/>
      </c>
      <c r="AQ71" s="155">
        <f t="shared" si="67"/>
      </c>
      <c r="AR71" s="155">
        <f t="shared" si="67"/>
      </c>
      <c r="AS71" s="155">
        <f t="shared" si="67"/>
      </c>
      <c r="AT71" s="155">
        <f t="shared" si="67"/>
      </c>
      <c r="AU71" s="155">
        <f t="shared" si="67"/>
      </c>
      <c r="AV71" s="155">
        <f t="shared" si="67"/>
      </c>
      <c r="AW71" s="155">
        <f t="shared" si="67"/>
      </c>
      <c r="AX71" s="155">
        <f t="shared" si="67"/>
      </c>
      <c r="AY71" s="155">
        <f t="shared" si="67"/>
      </c>
      <c r="AZ71" s="155">
        <f t="shared" si="67"/>
      </c>
      <c r="BA71" s="155">
        <f t="shared" si="67"/>
      </c>
      <c r="BB71" s="155">
        <f t="shared" si="67"/>
      </c>
      <c r="BC71" s="44">
        <f t="shared" si="43"/>
        <v>0</v>
      </c>
      <c r="BD71" s="44">
        <f t="shared" si="44"/>
        <v>0</v>
      </c>
      <c r="BE71" s="44">
        <f t="shared" si="45"/>
        <v>0</v>
      </c>
      <c r="BF71" s="181">
        <f t="shared" si="46"/>
        <v>0</v>
      </c>
      <c r="BG71" s="175">
        <f t="shared" si="47"/>
        <v>0</v>
      </c>
      <c r="BH71" s="155">
        <f t="shared" si="48"/>
      </c>
      <c r="BJ71" s="8"/>
      <c r="BK71" s="8"/>
      <c r="BL71" s="8"/>
      <c r="BM71" s="8"/>
      <c r="BN71" s="8"/>
      <c r="BO71" s="8"/>
      <c r="BP71" s="8"/>
      <c r="BQ71" s="8"/>
      <c r="BR71" s="8"/>
      <c r="BS71" s="8"/>
      <c r="BT71" s="8"/>
      <c r="BU71" s="8"/>
      <c r="BY71" s="23"/>
      <c r="BZ71" s="157"/>
    </row>
    <row r="72" spans="1:78" ht="12.75" hidden="1">
      <c r="A72" s="155">
        <f t="shared" si="39"/>
        <v>22</v>
      </c>
      <c r="B72" s="220">
        <f t="shared" si="40"/>
      </c>
      <c r="C72" s="220"/>
      <c r="D72" s="155">
        <f aca="true" t="shared" si="68" ref="D72:BB72">IF(D$48="","",D27)</f>
      </c>
      <c r="E72" s="155">
        <f t="shared" si="68"/>
      </c>
      <c r="F72" s="155">
        <f t="shared" si="68"/>
      </c>
      <c r="G72" s="155">
        <f t="shared" si="68"/>
      </c>
      <c r="H72" s="155">
        <f t="shared" si="68"/>
      </c>
      <c r="I72" s="155">
        <f t="shared" si="68"/>
      </c>
      <c r="J72" s="155">
        <f t="shared" si="68"/>
      </c>
      <c r="K72" s="155">
        <f t="shared" si="68"/>
      </c>
      <c r="L72" s="155">
        <f t="shared" si="68"/>
      </c>
      <c r="M72" s="155">
        <f t="shared" si="68"/>
      </c>
      <c r="N72" s="155">
        <f t="shared" si="68"/>
      </c>
      <c r="O72" s="155">
        <f t="shared" si="68"/>
      </c>
      <c r="P72" s="155">
        <f t="shared" si="68"/>
      </c>
      <c r="Q72" s="155">
        <f t="shared" si="68"/>
      </c>
      <c r="R72" s="155">
        <f t="shared" si="68"/>
      </c>
      <c r="S72" s="155">
        <f t="shared" si="68"/>
      </c>
      <c r="T72" s="155">
        <f t="shared" si="68"/>
      </c>
      <c r="U72" s="155">
        <f t="shared" si="68"/>
      </c>
      <c r="V72" s="155">
        <f t="shared" si="68"/>
      </c>
      <c r="W72" s="155">
        <f t="shared" si="68"/>
      </c>
      <c r="X72" s="155">
        <f t="shared" si="68"/>
      </c>
      <c r="Y72" s="155">
        <f t="shared" si="68"/>
      </c>
      <c r="Z72" s="155">
        <f t="shared" si="68"/>
      </c>
      <c r="AA72" s="155">
        <f t="shared" si="68"/>
      </c>
      <c r="AB72" s="155">
        <f t="shared" si="68"/>
      </c>
      <c r="AC72" s="155">
        <f t="shared" si="68"/>
      </c>
      <c r="AD72" s="155">
        <f t="shared" si="68"/>
      </c>
      <c r="AE72" s="155">
        <f t="shared" si="68"/>
      </c>
      <c r="AF72" s="155">
        <f t="shared" si="68"/>
      </c>
      <c r="AG72" s="155">
        <f t="shared" si="68"/>
      </c>
      <c r="AH72" s="155">
        <f t="shared" si="68"/>
      </c>
      <c r="AI72" s="155">
        <f t="shared" si="68"/>
      </c>
      <c r="AJ72" s="155">
        <f t="shared" si="68"/>
      </c>
      <c r="AK72" s="155">
        <f t="shared" si="68"/>
      </c>
      <c r="AL72" s="155">
        <f t="shared" si="68"/>
      </c>
      <c r="AM72" s="155">
        <f t="shared" si="68"/>
      </c>
      <c r="AN72" s="155">
        <f t="shared" si="68"/>
      </c>
      <c r="AO72" s="155">
        <f t="shared" si="68"/>
      </c>
      <c r="AP72" s="155">
        <f t="shared" si="68"/>
      </c>
      <c r="AQ72" s="155">
        <f t="shared" si="68"/>
      </c>
      <c r="AR72" s="155">
        <f t="shared" si="68"/>
      </c>
      <c r="AS72" s="155">
        <f t="shared" si="68"/>
      </c>
      <c r="AT72" s="155">
        <f t="shared" si="68"/>
      </c>
      <c r="AU72" s="155">
        <f t="shared" si="68"/>
      </c>
      <c r="AV72" s="155">
        <f t="shared" si="68"/>
      </c>
      <c r="AW72" s="155">
        <f t="shared" si="68"/>
      </c>
      <c r="AX72" s="155">
        <f t="shared" si="68"/>
      </c>
      <c r="AY72" s="155">
        <f t="shared" si="68"/>
      </c>
      <c r="AZ72" s="155">
        <f t="shared" si="68"/>
      </c>
      <c r="BA72" s="155">
        <f t="shared" si="68"/>
      </c>
      <c r="BB72" s="155">
        <f t="shared" si="68"/>
      </c>
      <c r="BC72" s="44">
        <f t="shared" si="43"/>
        <v>0</v>
      </c>
      <c r="BD72" s="44">
        <f t="shared" si="44"/>
        <v>0</v>
      </c>
      <c r="BE72" s="44">
        <f t="shared" si="45"/>
        <v>0</v>
      </c>
      <c r="BF72" s="181">
        <f t="shared" si="46"/>
        <v>0</v>
      </c>
      <c r="BG72" s="175">
        <f t="shared" si="47"/>
        <v>0</v>
      </c>
      <c r="BH72" s="155">
        <f t="shared" si="48"/>
      </c>
      <c r="BJ72" s="8"/>
      <c r="BK72" s="8"/>
      <c r="BL72" s="8"/>
      <c r="BM72" s="8"/>
      <c r="BN72" s="8"/>
      <c r="BO72" s="8"/>
      <c r="BP72" s="8"/>
      <c r="BQ72" s="8"/>
      <c r="BR72" s="8"/>
      <c r="BS72" s="8"/>
      <c r="BT72" s="8"/>
      <c r="BU72" s="8"/>
      <c r="BY72" s="23"/>
      <c r="BZ72" s="157"/>
    </row>
    <row r="73" spans="1:78" ht="12.75" hidden="1">
      <c r="A73" s="155">
        <f t="shared" si="39"/>
        <v>23</v>
      </c>
      <c r="B73" s="220">
        <f t="shared" si="40"/>
      </c>
      <c r="C73" s="220"/>
      <c r="D73" s="155">
        <f aca="true" t="shared" si="69" ref="D73:BB73">IF(D$48="","",D28)</f>
      </c>
      <c r="E73" s="155">
        <f t="shared" si="69"/>
      </c>
      <c r="F73" s="155">
        <f t="shared" si="69"/>
      </c>
      <c r="G73" s="155">
        <f t="shared" si="69"/>
      </c>
      <c r="H73" s="155">
        <f t="shared" si="69"/>
      </c>
      <c r="I73" s="155">
        <f t="shared" si="69"/>
      </c>
      <c r="J73" s="155">
        <f t="shared" si="69"/>
      </c>
      <c r="K73" s="155">
        <f t="shared" si="69"/>
      </c>
      <c r="L73" s="155">
        <f t="shared" si="69"/>
      </c>
      <c r="M73" s="155">
        <f t="shared" si="69"/>
      </c>
      <c r="N73" s="155">
        <f t="shared" si="69"/>
      </c>
      <c r="O73" s="155">
        <f t="shared" si="69"/>
      </c>
      <c r="P73" s="155">
        <f t="shared" si="69"/>
      </c>
      <c r="Q73" s="155">
        <f t="shared" si="69"/>
      </c>
      <c r="R73" s="155">
        <f t="shared" si="69"/>
      </c>
      <c r="S73" s="155">
        <f t="shared" si="69"/>
      </c>
      <c r="T73" s="155">
        <f t="shared" si="69"/>
      </c>
      <c r="U73" s="155">
        <f t="shared" si="69"/>
      </c>
      <c r="V73" s="155">
        <f t="shared" si="69"/>
      </c>
      <c r="W73" s="155">
        <f t="shared" si="69"/>
      </c>
      <c r="X73" s="155">
        <f t="shared" si="69"/>
      </c>
      <c r="Y73" s="155">
        <f t="shared" si="69"/>
      </c>
      <c r="Z73" s="155">
        <f t="shared" si="69"/>
      </c>
      <c r="AA73" s="155">
        <f t="shared" si="69"/>
      </c>
      <c r="AB73" s="155">
        <f t="shared" si="69"/>
      </c>
      <c r="AC73" s="155">
        <f t="shared" si="69"/>
      </c>
      <c r="AD73" s="155">
        <f t="shared" si="69"/>
      </c>
      <c r="AE73" s="155">
        <f t="shared" si="69"/>
      </c>
      <c r="AF73" s="155">
        <f t="shared" si="69"/>
      </c>
      <c r="AG73" s="155">
        <f t="shared" si="69"/>
      </c>
      <c r="AH73" s="155">
        <f t="shared" si="69"/>
      </c>
      <c r="AI73" s="155">
        <f t="shared" si="69"/>
      </c>
      <c r="AJ73" s="155">
        <f t="shared" si="69"/>
      </c>
      <c r="AK73" s="155">
        <f t="shared" si="69"/>
      </c>
      <c r="AL73" s="155">
        <f t="shared" si="69"/>
      </c>
      <c r="AM73" s="155">
        <f t="shared" si="69"/>
      </c>
      <c r="AN73" s="155">
        <f t="shared" si="69"/>
      </c>
      <c r="AO73" s="155">
        <f t="shared" si="69"/>
      </c>
      <c r="AP73" s="155">
        <f t="shared" si="69"/>
      </c>
      <c r="AQ73" s="155">
        <f t="shared" si="69"/>
      </c>
      <c r="AR73" s="155">
        <f t="shared" si="69"/>
      </c>
      <c r="AS73" s="155">
        <f t="shared" si="69"/>
      </c>
      <c r="AT73" s="155">
        <f t="shared" si="69"/>
      </c>
      <c r="AU73" s="155">
        <f t="shared" si="69"/>
      </c>
      <c r="AV73" s="155">
        <f t="shared" si="69"/>
      </c>
      <c r="AW73" s="155">
        <f t="shared" si="69"/>
      </c>
      <c r="AX73" s="155">
        <f t="shared" si="69"/>
      </c>
      <c r="AY73" s="155">
        <f t="shared" si="69"/>
      </c>
      <c r="AZ73" s="155">
        <f t="shared" si="69"/>
      </c>
      <c r="BA73" s="155">
        <f t="shared" si="69"/>
      </c>
      <c r="BB73" s="155">
        <f t="shared" si="69"/>
      </c>
      <c r="BC73" s="44">
        <f t="shared" si="43"/>
        <v>0</v>
      </c>
      <c r="BD73" s="44">
        <f t="shared" si="44"/>
        <v>0</v>
      </c>
      <c r="BE73" s="44">
        <f t="shared" si="45"/>
        <v>0</v>
      </c>
      <c r="BF73" s="181">
        <f t="shared" si="46"/>
        <v>0</v>
      </c>
      <c r="BG73" s="175">
        <f t="shared" si="47"/>
        <v>0</v>
      </c>
      <c r="BH73" s="155">
        <f t="shared" si="48"/>
      </c>
      <c r="BJ73" s="8"/>
      <c r="BK73" s="8"/>
      <c r="BL73" s="8"/>
      <c r="BM73" s="8"/>
      <c r="BN73" s="8"/>
      <c r="BO73" s="8"/>
      <c r="BP73" s="8"/>
      <c r="BQ73" s="8"/>
      <c r="BR73" s="8"/>
      <c r="BS73" s="8"/>
      <c r="BT73" s="8"/>
      <c r="BU73" s="8"/>
      <c r="BY73" s="23"/>
      <c r="BZ73" s="157"/>
    </row>
    <row r="74" spans="1:78" ht="12.75" hidden="1">
      <c r="A74" s="155">
        <f t="shared" si="39"/>
        <v>24</v>
      </c>
      <c r="B74" s="220">
        <f t="shared" si="40"/>
      </c>
      <c r="C74" s="220"/>
      <c r="D74" s="155">
        <f aca="true" t="shared" si="70" ref="D74:BB74">IF(D$48="","",D29)</f>
      </c>
      <c r="E74" s="155">
        <f t="shared" si="70"/>
      </c>
      <c r="F74" s="155">
        <f t="shared" si="70"/>
      </c>
      <c r="G74" s="155">
        <f t="shared" si="70"/>
      </c>
      <c r="H74" s="155">
        <f t="shared" si="70"/>
      </c>
      <c r="I74" s="155">
        <f t="shared" si="70"/>
      </c>
      <c r="J74" s="155">
        <f t="shared" si="70"/>
      </c>
      <c r="K74" s="155">
        <f t="shared" si="70"/>
      </c>
      <c r="L74" s="155">
        <f t="shared" si="70"/>
      </c>
      <c r="M74" s="155">
        <f t="shared" si="70"/>
      </c>
      <c r="N74" s="155">
        <f t="shared" si="70"/>
      </c>
      <c r="O74" s="155">
        <f t="shared" si="70"/>
      </c>
      <c r="P74" s="155">
        <f t="shared" si="70"/>
      </c>
      <c r="Q74" s="155">
        <f t="shared" si="70"/>
      </c>
      <c r="R74" s="155">
        <f t="shared" si="70"/>
      </c>
      <c r="S74" s="155">
        <f t="shared" si="70"/>
      </c>
      <c r="T74" s="155">
        <f t="shared" si="70"/>
      </c>
      <c r="U74" s="155">
        <f t="shared" si="70"/>
      </c>
      <c r="V74" s="155">
        <f t="shared" si="70"/>
      </c>
      <c r="W74" s="155">
        <f t="shared" si="70"/>
      </c>
      <c r="X74" s="155">
        <f t="shared" si="70"/>
      </c>
      <c r="Y74" s="155">
        <f t="shared" si="70"/>
      </c>
      <c r="Z74" s="155">
        <f t="shared" si="70"/>
      </c>
      <c r="AA74" s="155">
        <f t="shared" si="70"/>
      </c>
      <c r="AB74" s="155">
        <f t="shared" si="70"/>
      </c>
      <c r="AC74" s="155">
        <f t="shared" si="70"/>
      </c>
      <c r="AD74" s="155">
        <f t="shared" si="70"/>
      </c>
      <c r="AE74" s="155">
        <f t="shared" si="70"/>
      </c>
      <c r="AF74" s="155">
        <f t="shared" si="70"/>
      </c>
      <c r="AG74" s="155">
        <f t="shared" si="70"/>
      </c>
      <c r="AH74" s="155">
        <f t="shared" si="70"/>
      </c>
      <c r="AI74" s="155">
        <f t="shared" si="70"/>
      </c>
      <c r="AJ74" s="155">
        <f t="shared" si="70"/>
      </c>
      <c r="AK74" s="155">
        <f t="shared" si="70"/>
      </c>
      <c r="AL74" s="155">
        <f t="shared" si="70"/>
      </c>
      <c r="AM74" s="155">
        <f t="shared" si="70"/>
      </c>
      <c r="AN74" s="155">
        <f t="shared" si="70"/>
      </c>
      <c r="AO74" s="155">
        <f t="shared" si="70"/>
      </c>
      <c r="AP74" s="155">
        <f t="shared" si="70"/>
      </c>
      <c r="AQ74" s="155">
        <f t="shared" si="70"/>
      </c>
      <c r="AR74" s="155">
        <f t="shared" si="70"/>
      </c>
      <c r="AS74" s="155">
        <f t="shared" si="70"/>
      </c>
      <c r="AT74" s="155">
        <f t="shared" si="70"/>
      </c>
      <c r="AU74" s="155">
        <f t="shared" si="70"/>
      </c>
      <c r="AV74" s="155">
        <f t="shared" si="70"/>
      </c>
      <c r="AW74" s="155">
        <f t="shared" si="70"/>
      </c>
      <c r="AX74" s="155">
        <f t="shared" si="70"/>
      </c>
      <c r="AY74" s="155">
        <f t="shared" si="70"/>
      </c>
      <c r="AZ74" s="155">
        <f t="shared" si="70"/>
      </c>
      <c r="BA74" s="155">
        <f t="shared" si="70"/>
      </c>
      <c r="BB74" s="155">
        <f t="shared" si="70"/>
      </c>
      <c r="BC74" s="44">
        <f t="shared" si="43"/>
        <v>0</v>
      </c>
      <c r="BD74" s="44">
        <f t="shared" si="44"/>
        <v>0</v>
      </c>
      <c r="BE74" s="44">
        <f t="shared" si="45"/>
        <v>0</v>
      </c>
      <c r="BF74" s="181">
        <f t="shared" si="46"/>
        <v>0</v>
      </c>
      <c r="BG74" s="175">
        <f t="shared" si="47"/>
        <v>0</v>
      </c>
      <c r="BH74" s="155">
        <f t="shared" si="48"/>
      </c>
      <c r="BJ74" s="8"/>
      <c r="BK74" s="8"/>
      <c r="BL74" s="8"/>
      <c r="BM74" s="8"/>
      <c r="BN74" s="8"/>
      <c r="BO74" s="8"/>
      <c r="BP74" s="8"/>
      <c r="BQ74" s="8"/>
      <c r="BR74" s="8"/>
      <c r="BS74" s="8"/>
      <c r="BT74" s="8"/>
      <c r="BU74" s="8"/>
      <c r="BY74" s="23"/>
      <c r="BZ74" s="157"/>
    </row>
    <row r="75" spans="1:78" ht="12.75" hidden="1">
      <c r="A75" s="155">
        <f t="shared" si="39"/>
        <v>25</v>
      </c>
      <c r="B75" s="220">
        <f t="shared" si="40"/>
      </c>
      <c r="C75" s="220"/>
      <c r="D75" s="155">
        <f aca="true" t="shared" si="71" ref="D75:BB75">IF(D$48="","",D30)</f>
      </c>
      <c r="E75" s="155">
        <f t="shared" si="71"/>
      </c>
      <c r="F75" s="155">
        <f t="shared" si="71"/>
      </c>
      <c r="G75" s="155">
        <f t="shared" si="71"/>
      </c>
      <c r="H75" s="155">
        <f t="shared" si="71"/>
      </c>
      <c r="I75" s="155">
        <f t="shared" si="71"/>
      </c>
      <c r="J75" s="155">
        <f t="shared" si="71"/>
      </c>
      <c r="K75" s="155">
        <f t="shared" si="71"/>
      </c>
      <c r="L75" s="155">
        <f t="shared" si="71"/>
      </c>
      <c r="M75" s="155">
        <f t="shared" si="71"/>
      </c>
      <c r="N75" s="155">
        <f t="shared" si="71"/>
      </c>
      <c r="O75" s="155">
        <f t="shared" si="71"/>
      </c>
      <c r="P75" s="155">
        <f t="shared" si="71"/>
      </c>
      <c r="Q75" s="155">
        <f t="shared" si="71"/>
      </c>
      <c r="R75" s="155">
        <f t="shared" si="71"/>
      </c>
      <c r="S75" s="155">
        <f t="shared" si="71"/>
      </c>
      <c r="T75" s="155">
        <f t="shared" si="71"/>
      </c>
      <c r="U75" s="155">
        <f t="shared" si="71"/>
      </c>
      <c r="V75" s="155">
        <f t="shared" si="71"/>
      </c>
      <c r="W75" s="155">
        <f t="shared" si="71"/>
      </c>
      <c r="X75" s="155">
        <f t="shared" si="71"/>
      </c>
      <c r="Y75" s="155">
        <f t="shared" si="71"/>
      </c>
      <c r="Z75" s="155">
        <f t="shared" si="71"/>
      </c>
      <c r="AA75" s="155">
        <f t="shared" si="71"/>
      </c>
      <c r="AB75" s="155">
        <f t="shared" si="71"/>
      </c>
      <c r="AC75" s="155">
        <f t="shared" si="71"/>
      </c>
      <c r="AD75" s="155">
        <f t="shared" si="71"/>
      </c>
      <c r="AE75" s="155">
        <f t="shared" si="71"/>
      </c>
      <c r="AF75" s="155">
        <f t="shared" si="71"/>
      </c>
      <c r="AG75" s="155">
        <f t="shared" si="71"/>
      </c>
      <c r="AH75" s="155">
        <f t="shared" si="71"/>
      </c>
      <c r="AI75" s="155">
        <f t="shared" si="71"/>
      </c>
      <c r="AJ75" s="155">
        <f t="shared" si="71"/>
      </c>
      <c r="AK75" s="155">
        <f t="shared" si="71"/>
      </c>
      <c r="AL75" s="155">
        <f t="shared" si="71"/>
      </c>
      <c r="AM75" s="155">
        <f t="shared" si="71"/>
      </c>
      <c r="AN75" s="155">
        <f t="shared" si="71"/>
      </c>
      <c r="AO75" s="155">
        <f t="shared" si="71"/>
      </c>
      <c r="AP75" s="155">
        <f t="shared" si="71"/>
      </c>
      <c r="AQ75" s="155">
        <f t="shared" si="71"/>
      </c>
      <c r="AR75" s="155">
        <f t="shared" si="71"/>
      </c>
      <c r="AS75" s="155">
        <f t="shared" si="71"/>
      </c>
      <c r="AT75" s="155">
        <f t="shared" si="71"/>
      </c>
      <c r="AU75" s="155">
        <f t="shared" si="71"/>
      </c>
      <c r="AV75" s="155">
        <f t="shared" si="71"/>
      </c>
      <c r="AW75" s="155">
        <f t="shared" si="71"/>
      </c>
      <c r="AX75" s="155">
        <f t="shared" si="71"/>
      </c>
      <c r="AY75" s="155">
        <f t="shared" si="71"/>
      </c>
      <c r="AZ75" s="155">
        <f t="shared" si="71"/>
      </c>
      <c r="BA75" s="155">
        <f t="shared" si="71"/>
      </c>
      <c r="BB75" s="155">
        <f t="shared" si="71"/>
      </c>
      <c r="BC75" s="44">
        <f t="shared" si="43"/>
        <v>0</v>
      </c>
      <c r="BD75" s="44">
        <f t="shared" si="44"/>
        <v>0</v>
      </c>
      <c r="BE75" s="44">
        <f t="shared" si="45"/>
        <v>0</v>
      </c>
      <c r="BF75" s="181">
        <f t="shared" si="46"/>
        <v>0</v>
      </c>
      <c r="BG75" s="175">
        <f t="shared" si="47"/>
        <v>0</v>
      </c>
      <c r="BH75" s="155">
        <f t="shared" si="48"/>
      </c>
      <c r="BJ75" s="8"/>
      <c r="BK75" s="8"/>
      <c r="BL75" s="8"/>
      <c r="BM75" s="8"/>
      <c r="BN75" s="8"/>
      <c r="BO75" s="8"/>
      <c r="BP75" s="8"/>
      <c r="BQ75" s="8"/>
      <c r="BR75" s="8"/>
      <c r="BS75" s="8"/>
      <c r="BT75" s="8"/>
      <c r="BU75" s="8"/>
      <c r="BY75" s="23"/>
      <c r="BZ75" s="157"/>
    </row>
    <row r="76" spans="1:78" ht="12.75" hidden="1">
      <c r="A76" s="155">
        <f t="shared" si="39"/>
        <v>26</v>
      </c>
      <c r="B76" s="220">
        <f t="shared" si="40"/>
      </c>
      <c r="C76" s="220"/>
      <c r="D76" s="155">
        <f aca="true" t="shared" si="72" ref="D76:BB76">IF(D$48="","",D31)</f>
      </c>
      <c r="E76" s="155">
        <f t="shared" si="72"/>
      </c>
      <c r="F76" s="155">
        <f t="shared" si="72"/>
      </c>
      <c r="G76" s="155">
        <f t="shared" si="72"/>
      </c>
      <c r="H76" s="155">
        <f t="shared" si="72"/>
      </c>
      <c r="I76" s="155">
        <f t="shared" si="72"/>
      </c>
      <c r="J76" s="155">
        <f t="shared" si="72"/>
      </c>
      <c r="K76" s="155">
        <f t="shared" si="72"/>
      </c>
      <c r="L76" s="155">
        <f t="shared" si="72"/>
      </c>
      <c r="M76" s="155">
        <f t="shared" si="72"/>
      </c>
      <c r="N76" s="155">
        <f t="shared" si="72"/>
      </c>
      <c r="O76" s="155">
        <f t="shared" si="72"/>
      </c>
      <c r="P76" s="155">
        <f t="shared" si="72"/>
      </c>
      <c r="Q76" s="155">
        <f t="shared" si="72"/>
      </c>
      <c r="R76" s="155">
        <f t="shared" si="72"/>
      </c>
      <c r="S76" s="155">
        <f t="shared" si="72"/>
      </c>
      <c r="T76" s="155">
        <f t="shared" si="72"/>
      </c>
      <c r="U76" s="155">
        <f t="shared" si="72"/>
      </c>
      <c r="V76" s="155">
        <f t="shared" si="72"/>
      </c>
      <c r="W76" s="155">
        <f t="shared" si="72"/>
      </c>
      <c r="X76" s="155">
        <f t="shared" si="72"/>
      </c>
      <c r="Y76" s="155">
        <f t="shared" si="72"/>
      </c>
      <c r="Z76" s="155">
        <f t="shared" si="72"/>
      </c>
      <c r="AA76" s="155">
        <f t="shared" si="72"/>
      </c>
      <c r="AB76" s="155">
        <f t="shared" si="72"/>
      </c>
      <c r="AC76" s="155">
        <f t="shared" si="72"/>
      </c>
      <c r="AD76" s="155">
        <f t="shared" si="72"/>
      </c>
      <c r="AE76" s="155">
        <f t="shared" si="72"/>
      </c>
      <c r="AF76" s="155">
        <f t="shared" si="72"/>
      </c>
      <c r="AG76" s="155">
        <f t="shared" si="72"/>
      </c>
      <c r="AH76" s="155">
        <f t="shared" si="72"/>
      </c>
      <c r="AI76" s="155">
        <f t="shared" si="72"/>
      </c>
      <c r="AJ76" s="155">
        <f t="shared" si="72"/>
      </c>
      <c r="AK76" s="155">
        <f t="shared" si="72"/>
      </c>
      <c r="AL76" s="155">
        <f t="shared" si="72"/>
      </c>
      <c r="AM76" s="155">
        <f t="shared" si="72"/>
      </c>
      <c r="AN76" s="155">
        <f t="shared" si="72"/>
      </c>
      <c r="AO76" s="155">
        <f t="shared" si="72"/>
      </c>
      <c r="AP76" s="155">
        <f t="shared" si="72"/>
      </c>
      <c r="AQ76" s="155">
        <f t="shared" si="72"/>
      </c>
      <c r="AR76" s="155">
        <f t="shared" si="72"/>
      </c>
      <c r="AS76" s="155">
        <f t="shared" si="72"/>
      </c>
      <c r="AT76" s="155">
        <f t="shared" si="72"/>
      </c>
      <c r="AU76" s="155">
        <f t="shared" si="72"/>
      </c>
      <c r="AV76" s="155">
        <f t="shared" si="72"/>
      </c>
      <c r="AW76" s="155">
        <f t="shared" si="72"/>
      </c>
      <c r="AX76" s="155">
        <f t="shared" si="72"/>
      </c>
      <c r="AY76" s="155">
        <f t="shared" si="72"/>
      </c>
      <c r="AZ76" s="155">
        <f t="shared" si="72"/>
      </c>
      <c r="BA76" s="155">
        <f t="shared" si="72"/>
      </c>
      <c r="BB76" s="155">
        <f t="shared" si="72"/>
      </c>
      <c r="BC76" s="44">
        <f t="shared" si="43"/>
        <v>0</v>
      </c>
      <c r="BD76" s="44">
        <f t="shared" si="44"/>
        <v>0</v>
      </c>
      <c r="BE76" s="44">
        <f t="shared" si="45"/>
        <v>0</v>
      </c>
      <c r="BF76" s="181">
        <f t="shared" si="46"/>
        <v>0</v>
      </c>
      <c r="BG76" s="175">
        <f t="shared" si="47"/>
        <v>0</v>
      </c>
      <c r="BH76" s="155">
        <f t="shared" si="48"/>
      </c>
      <c r="BJ76" s="8"/>
      <c r="BK76" s="8"/>
      <c r="BL76" s="8"/>
      <c r="BM76" s="8"/>
      <c r="BN76" s="8"/>
      <c r="BO76" s="8"/>
      <c r="BP76" s="8"/>
      <c r="BQ76" s="8"/>
      <c r="BR76" s="8"/>
      <c r="BS76" s="8"/>
      <c r="BT76" s="8"/>
      <c r="BU76" s="8"/>
      <c r="BY76" s="23"/>
      <c r="BZ76" s="157"/>
    </row>
    <row r="77" spans="1:78" ht="12.75" hidden="1">
      <c r="A77" s="155">
        <f t="shared" si="39"/>
        <v>27</v>
      </c>
      <c r="B77" s="220">
        <f t="shared" si="40"/>
      </c>
      <c r="C77" s="220"/>
      <c r="D77" s="155">
        <f aca="true" t="shared" si="73" ref="D77:BB77">IF(D$48="","",D32)</f>
      </c>
      <c r="E77" s="155">
        <f t="shared" si="73"/>
      </c>
      <c r="F77" s="155">
        <f t="shared" si="73"/>
      </c>
      <c r="G77" s="155">
        <f t="shared" si="73"/>
      </c>
      <c r="H77" s="155">
        <f t="shared" si="73"/>
      </c>
      <c r="I77" s="155">
        <f t="shared" si="73"/>
      </c>
      <c r="J77" s="155">
        <f t="shared" si="73"/>
      </c>
      <c r="K77" s="155">
        <f t="shared" si="73"/>
      </c>
      <c r="L77" s="155">
        <f t="shared" si="73"/>
      </c>
      <c r="M77" s="155">
        <f t="shared" si="73"/>
      </c>
      <c r="N77" s="155">
        <f t="shared" si="73"/>
      </c>
      <c r="O77" s="155">
        <f t="shared" si="73"/>
      </c>
      <c r="P77" s="155">
        <f t="shared" si="73"/>
      </c>
      <c r="Q77" s="155">
        <f t="shared" si="73"/>
      </c>
      <c r="R77" s="155">
        <f t="shared" si="73"/>
      </c>
      <c r="S77" s="155">
        <f t="shared" si="73"/>
      </c>
      <c r="T77" s="155">
        <f t="shared" si="73"/>
      </c>
      <c r="U77" s="155">
        <f t="shared" si="73"/>
      </c>
      <c r="V77" s="155">
        <f t="shared" si="73"/>
      </c>
      <c r="W77" s="155">
        <f t="shared" si="73"/>
      </c>
      <c r="X77" s="155">
        <f t="shared" si="73"/>
      </c>
      <c r="Y77" s="155">
        <f t="shared" si="73"/>
      </c>
      <c r="Z77" s="155">
        <f t="shared" si="73"/>
      </c>
      <c r="AA77" s="155">
        <f t="shared" si="73"/>
      </c>
      <c r="AB77" s="155">
        <f t="shared" si="73"/>
      </c>
      <c r="AC77" s="155">
        <f t="shared" si="73"/>
      </c>
      <c r="AD77" s="155">
        <f t="shared" si="73"/>
      </c>
      <c r="AE77" s="155">
        <f t="shared" si="73"/>
      </c>
      <c r="AF77" s="155">
        <f t="shared" si="73"/>
      </c>
      <c r="AG77" s="155">
        <f t="shared" si="73"/>
      </c>
      <c r="AH77" s="155">
        <f t="shared" si="73"/>
      </c>
      <c r="AI77" s="155">
        <f t="shared" si="73"/>
      </c>
      <c r="AJ77" s="155">
        <f t="shared" si="73"/>
      </c>
      <c r="AK77" s="155">
        <f t="shared" si="73"/>
      </c>
      <c r="AL77" s="155">
        <f t="shared" si="73"/>
      </c>
      <c r="AM77" s="155">
        <f t="shared" si="73"/>
      </c>
      <c r="AN77" s="155">
        <f t="shared" si="73"/>
      </c>
      <c r="AO77" s="155">
        <f t="shared" si="73"/>
      </c>
      <c r="AP77" s="155">
        <f t="shared" si="73"/>
      </c>
      <c r="AQ77" s="155">
        <f t="shared" si="73"/>
      </c>
      <c r="AR77" s="155">
        <f t="shared" si="73"/>
      </c>
      <c r="AS77" s="155">
        <f t="shared" si="73"/>
      </c>
      <c r="AT77" s="155">
        <f t="shared" si="73"/>
      </c>
      <c r="AU77" s="155">
        <f t="shared" si="73"/>
      </c>
      <c r="AV77" s="155">
        <f t="shared" si="73"/>
      </c>
      <c r="AW77" s="155">
        <f t="shared" si="73"/>
      </c>
      <c r="AX77" s="155">
        <f t="shared" si="73"/>
      </c>
      <c r="AY77" s="155">
        <f t="shared" si="73"/>
      </c>
      <c r="AZ77" s="155">
        <f t="shared" si="73"/>
      </c>
      <c r="BA77" s="155">
        <f t="shared" si="73"/>
      </c>
      <c r="BB77" s="155">
        <f t="shared" si="73"/>
      </c>
      <c r="BC77" s="44">
        <f t="shared" si="43"/>
        <v>0</v>
      </c>
      <c r="BD77" s="44">
        <f t="shared" si="44"/>
        <v>0</v>
      </c>
      <c r="BE77" s="44">
        <f t="shared" si="45"/>
        <v>0</v>
      </c>
      <c r="BF77" s="181">
        <f t="shared" si="46"/>
        <v>0</v>
      </c>
      <c r="BG77" s="175">
        <f t="shared" si="47"/>
        <v>0</v>
      </c>
      <c r="BH77" s="155">
        <f t="shared" si="48"/>
      </c>
      <c r="BJ77" s="8"/>
      <c r="BK77" s="8"/>
      <c r="BL77" s="8"/>
      <c r="BM77" s="8"/>
      <c r="BN77" s="8"/>
      <c r="BO77" s="8"/>
      <c r="BP77" s="8"/>
      <c r="BQ77" s="8"/>
      <c r="BR77" s="8"/>
      <c r="BS77" s="8"/>
      <c r="BT77" s="8"/>
      <c r="BU77" s="8"/>
      <c r="BY77" s="23"/>
      <c r="BZ77" s="157"/>
    </row>
    <row r="78" spans="1:78" ht="12.75" hidden="1">
      <c r="A78" s="155">
        <f t="shared" si="39"/>
        <v>28</v>
      </c>
      <c r="B78" s="220">
        <f t="shared" si="40"/>
      </c>
      <c r="C78" s="220"/>
      <c r="D78" s="155">
        <f aca="true" t="shared" si="74" ref="D78:BB78">IF(D$48="","",D33)</f>
      </c>
      <c r="E78" s="155">
        <f t="shared" si="74"/>
      </c>
      <c r="F78" s="155">
        <f t="shared" si="74"/>
      </c>
      <c r="G78" s="155">
        <f t="shared" si="74"/>
      </c>
      <c r="H78" s="155">
        <f t="shared" si="74"/>
      </c>
      <c r="I78" s="155">
        <f t="shared" si="74"/>
      </c>
      <c r="J78" s="155">
        <f t="shared" si="74"/>
      </c>
      <c r="K78" s="155">
        <f t="shared" si="74"/>
      </c>
      <c r="L78" s="155">
        <f t="shared" si="74"/>
      </c>
      <c r="M78" s="155">
        <f t="shared" si="74"/>
      </c>
      <c r="N78" s="155">
        <f t="shared" si="74"/>
      </c>
      <c r="O78" s="155">
        <f t="shared" si="74"/>
      </c>
      <c r="P78" s="155">
        <f t="shared" si="74"/>
      </c>
      <c r="Q78" s="155">
        <f t="shared" si="74"/>
      </c>
      <c r="R78" s="155">
        <f t="shared" si="74"/>
      </c>
      <c r="S78" s="155">
        <f t="shared" si="74"/>
      </c>
      <c r="T78" s="155">
        <f t="shared" si="74"/>
      </c>
      <c r="U78" s="155">
        <f t="shared" si="74"/>
      </c>
      <c r="V78" s="155">
        <f t="shared" si="74"/>
      </c>
      <c r="W78" s="155">
        <f t="shared" si="74"/>
      </c>
      <c r="X78" s="155">
        <f t="shared" si="74"/>
      </c>
      <c r="Y78" s="155">
        <f t="shared" si="74"/>
      </c>
      <c r="Z78" s="155">
        <f t="shared" si="74"/>
      </c>
      <c r="AA78" s="155">
        <f t="shared" si="74"/>
      </c>
      <c r="AB78" s="155">
        <f t="shared" si="74"/>
      </c>
      <c r="AC78" s="155">
        <f t="shared" si="74"/>
      </c>
      <c r="AD78" s="155">
        <f t="shared" si="74"/>
      </c>
      <c r="AE78" s="155">
        <f t="shared" si="74"/>
      </c>
      <c r="AF78" s="155">
        <f t="shared" si="74"/>
      </c>
      <c r="AG78" s="155">
        <f t="shared" si="74"/>
      </c>
      <c r="AH78" s="155">
        <f t="shared" si="74"/>
      </c>
      <c r="AI78" s="155">
        <f t="shared" si="74"/>
      </c>
      <c r="AJ78" s="155">
        <f t="shared" si="74"/>
      </c>
      <c r="AK78" s="155">
        <f t="shared" si="74"/>
      </c>
      <c r="AL78" s="155">
        <f t="shared" si="74"/>
      </c>
      <c r="AM78" s="155">
        <f t="shared" si="74"/>
      </c>
      <c r="AN78" s="155">
        <f t="shared" si="74"/>
      </c>
      <c r="AO78" s="155">
        <f t="shared" si="74"/>
      </c>
      <c r="AP78" s="155">
        <f t="shared" si="74"/>
      </c>
      <c r="AQ78" s="155">
        <f t="shared" si="74"/>
      </c>
      <c r="AR78" s="155">
        <f t="shared" si="74"/>
      </c>
      <c r="AS78" s="155">
        <f t="shared" si="74"/>
      </c>
      <c r="AT78" s="155">
        <f t="shared" si="74"/>
      </c>
      <c r="AU78" s="155">
        <f t="shared" si="74"/>
      </c>
      <c r="AV78" s="155">
        <f t="shared" si="74"/>
      </c>
      <c r="AW78" s="155">
        <f t="shared" si="74"/>
      </c>
      <c r="AX78" s="155">
        <f t="shared" si="74"/>
      </c>
      <c r="AY78" s="155">
        <f t="shared" si="74"/>
      </c>
      <c r="AZ78" s="155">
        <f t="shared" si="74"/>
      </c>
      <c r="BA78" s="155">
        <f t="shared" si="74"/>
      </c>
      <c r="BB78" s="155">
        <f t="shared" si="74"/>
      </c>
      <c r="BC78" s="44">
        <f t="shared" si="43"/>
        <v>0</v>
      </c>
      <c r="BD78" s="44">
        <f t="shared" si="44"/>
        <v>0</v>
      </c>
      <c r="BE78" s="44">
        <f t="shared" si="45"/>
        <v>0</v>
      </c>
      <c r="BF78" s="181">
        <f t="shared" si="46"/>
        <v>0</v>
      </c>
      <c r="BG78" s="175">
        <f t="shared" si="47"/>
        <v>0</v>
      </c>
      <c r="BH78" s="155">
        <f t="shared" si="48"/>
      </c>
      <c r="BJ78" s="8"/>
      <c r="BK78" s="8"/>
      <c r="BL78" s="8"/>
      <c r="BM78" s="8"/>
      <c r="BN78" s="8"/>
      <c r="BO78" s="8"/>
      <c r="BP78" s="8"/>
      <c r="BQ78" s="8"/>
      <c r="BR78" s="8"/>
      <c r="BS78" s="8"/>
      <c r="BT78" s="8"/>
      <c r="BU78" s="8"/>
      <c r="BY78" s="23"/>
      <c r="BZ78" s="157"/>
    </row>
    <row r="79" spans="1:78" ht="12.75" hidden="1">
      <c r="A79" s="155">
        <f t="shared" si="39"/>
        <v>29</v>
      </c>
      <c r="B79" s="220">
        <f t="shared" si="40"/>
      </c>
      <c r="C79" s="220"/>
      <c r="D79" s="155">
        <f aca="true" t="shared" si="75" ref="D79:BB79">IF(D$48="","",D34)</f>
      </c>
      <c r="E79" s="155">
        <f t="shared" si="75"/>
      </c>
      <c r="F79" s="155">
        <f t="shared" si="75"/>
      </c>
      <c r="G79" s="155">
        <f t="shared" si="75"/>
      </c>
      <c r="H79" s="155">
        <f t="shared" si="75"/>
      </c>
      <c r="I79" s="155">
        <f t="shared" si="75"/>
      </c>
      <c r="J79" s="155">
        <f t="shared" si="75"/>
      </c>
      <c r="K79" s="155">
        <f t="shared" si="75"/>
      </c>
      <c r="L79" s="155">
        <f t="shared" si="75"/>
      </c>
      <c r="M79" s="155">
        <f t="shared" si="75"/>
      </c>
      <c r="N79" s="155">
        <f t="shared" si="75"/>
      </c>
      <c r="O79" s="155">
        <f t="shared" si="75"/>
      </c>
      <c r="P79" s="155">
        <f t="shared" si="75"/>
      </c>
      <c r="Q79" s="155">
        <f t="shared" si="75"/>
      </c>
      <c r="R79" s="155">
        <f t="shared" si="75"/>
      </c>
      <c r="S79" s="155">
        <f t="shared" si="75"/>
      </c>
      <c r="T79" s="155">
        <f t="shared" si="75"/>
      </c>
      <c r="U79" s="155">
        <f t="shared" si="75"/>
      </c>
      <c r="V79" s="155">
        <f t="shared" si="75"/>
      </c>
      <c r="W79" s="155">
        <f t="shared" si="75"/>
      </c>
      <c r="X79" s="155">
        <f t="shared" si="75"/>
      </c>
      <c r="Y79" s="155">
        <f t="shared" si="75"/>
      </c>
      <c r="Z79" s="155">
        <f t="shared" si="75"/>
      </c>
      <c r="AA79" s="155">
        <f t="shared" si="75"/>
      </c>
      <c r="AB79" s="155">
        <f t="shared" si="75"/>
      </c>
      <c r="AC79" s="155">
        <f t="shared" si="75"/>
      </c>
      <c r="AD79" s="155">
        <f t="shared" si="75"/>
      </c>
      <c r="AE79" s="155">
        <f t="shared" si="75"/>
      </c>
      <c r="AF79" s="155">
        <f t="shared" si="75"/>
      </c>
      <c r="AG79" s="155">
        <f t="shared" si="75"/>
      </c>
      <c r="AH79" s="155">
        <f t="shared" si="75"/>
      </c>
      <c r="AI79" s="155">
        <f t="shared" si="75"/>
      </c>
      <c r="AJ79" s="155">
        <f t="shared" si="75"/>
      </c>
      <c r="AK79" s="155">
        <f t="shared" si="75"/>
      </c>
      <c r="AL79" s="155">
        <f t="shared" si="75"/>
      </c>
      <c r="AM79" s="155">
        <f t="shared" si="75"/>
      </c>
      <c r="AN79" s="155">
        <f t="shared" si="75"/>
      </c>
      <c r="AO79" s="155">
        <f t="shared" si="75"/>
      </c>
      <c r="AP79" s="155">
        <f t="shared" si="75"/>
      </c>
      <c r="AQ79" s="155">
        <f t="shared" si="75"/>
      </c>
      <c r="AR79" s="155">
        <f t="shared" si="75"/>
      </c>
      <c r="AS79" s="155">
        <f t="shared" si="75"/>
      </c>
      <c r="AT79" s="155">
        <f t="shared" si="75"/>
      </c>
      <c r="AU79" s="155">
        <f t="shared" si="75"/>
      </c>
      <c r="AV79" s="155">
        <f t="shared" si="75"/>
      </c>
      <c r="AW79" s="155">
        <f t="shared" si="75"/>
      </c>
      <c r="AX79" s="155">
        <f t="shared" si="75"/>
      </c>
      <c r="AY79" s="155">
        <f t="shared" si="75"/>
      </c>
      <c r="AZ79" s="155">
        <f t="shared" si="75"/>
      </c>
      <c r="BA79" s="155">
        <f t="shared" si="75"/>
      </c>
      <c r="BB79" s="155">
        <f t="shared" si="75"/>
      </c>
      <c r="BC79" s="44">
        <f t="shared" si="43"/>
        <v>0</v>
      </c>
      <c r="BD79" s="44">
        <f t="shared" si="44"/>
        <v>0</v>
      </c>
      <c r="BE79" s="44">
        <f t="shared" si="45"/>
        <v>0</v>
      </c>
      <c r="BF79" s="181">
        <f t="shared" si="46"/>
        <v>0</v>
      </c>
      <c r="BG79" s="175">
        <f t="shared" si="47"/>
        <v>0</v>
      </c>
      <c r="BH79" s="155">
        <f t="shared" si="48"/>
      </c>
      <c r="BJ79" s="8"/>
      <c r="BK79" s="8"/>
      <c r="BL79" s="8"/>
      <c r="BM79" s="8"/>
      <c r="BN79" s="8"/>
      <c r="BO79" s="8"/>
      <c r="BP79" s="8"/>
      <c r="BQ79" s="8"/>
      <c r="BR79" s="8"/>
      <c r="BS79" s="8"/>
      <c r="BT79" s="8"/>
      <c r="BU79" s="8"/>
      <c r="BY79" s="23"/>
      <c r="BZ79" s="157"/>
    </row>
    <row r="80" spans="1:78" ht="12.75" hidden="1">
      <c r="A80" s="155">
        <f t="shared" si="39"/>
        <v>30</v>
      </c>
      <c r="B80" s="220">
        <f t="shared" si="40"/>
      </c>
      <c r="C80" s="220"/>
      <c r="D80" s="155">
        <f aca="true" t="shared" si="76" ref="D80:BB80">IF(D$48="","",D35)</f>
      </c>
      <c r="E80" s="155">
        <f t="shared" si="76"/>
      </c>
      <c r="F80" s="155">
        <f t="shared" si="76"/>
      </c>
      <c r="G80" s="155">
        <f t="shared" si="76"/>
      </c>
      <c r="H80" s="155">
        <f t="shared" si="76"/>
      </c>
      <c r="I80" s="155">
        <f t="shared" si="76"/>
      </c>
      <c r="J80" s="155">
        <f t="shared" si="76"/>
      </c>
      <c r="K80" s="155">
        <f t="shared" si="76"/>
      </c>
      <c r="L80" s="155">
        <f t="shared" si="76"/>
      </c>
      <c r="M80" s="155">
        <f t="shared" si="76"/>
      </c>
      <c r="N80" s="155">
        <f t="shared" si="76"/>
      </c>
      <c r="O80" s="155">
        <f t="shared" si="76"/>
      </c>
      <c r="P80" s="155">
        <f t="shared" si="76"/>
      </c>
      <c r="Q80" s="155">
        <f t="shared" si="76"/>
      </c>
      <c r="R80" s="155">
        <f t="shared" si="76"/>
      </c>
      <c r="S80" s="155">
        <f t="shared" si="76"/>
      </c>
      <c r="T80" s="155">
        <f t="shared" si="76"/>
      </c>
      <c r="U80" s="155">
        <f t="shared" si="76"/>
      </c>
      <c r="V80" s="155">
        <f t="shared" si="76"/>
      </c>
      <c r="W80" s="155">
        <f t="shared" si="76"/>
      </c>
      <c r="X80" s="155">
        <f t="shared" si="76"/>
      </c>
      <c r="Y80" s="155">
        <f t="shared" si="76"/>
      </c>
      <c r="Z80" s="155">
        <f t="shared" si="76"/>
      </c>
      <c r="AA80" s="155">
        <f t="shared" si="76"/>
      </c>
      <c r="AB80" s="155">
        <f t="shared" si="76"/>
      </c>
      <c r="AC80" s="155">
        <f t="shared" si="76"/>
      </c>
      <c r="AD80" s="155">
        <f t="shared" si="76"/>
      </c>
      <c r="AE80" s="155">
        <f t="shared" si="76"/>
      </c>
      <c r="AF80" s="155">
        <f t="shared" si="76"/>
      </c>
      <c r="AG80" s="155">
        <f t="shared" si="76"/>
      </c>
      <c r="AH80" s="155">
        <f t="shared" si="76"/>
      </c>
      <c r="AI80" s="155">
        <f t="shared" si="76"/>
      </c>
      <c r="AJ80" s="155">
        <f t="shared" si="76"/>
      </c>
      <c r="AK80" s="155">
        <f t="shared" si="76"/>
      </c>
      <c r="AL80" s="155">
        <f t="shared" si="76"/>
      </c>
      <c r="AM80" s="155">
        <f t="shared" si="76"/>
      </c>
      <c r="AN80" s="155">
        <f t="shared" si="76"/>
      </c>
      <c r="AO80" s="155">
        <f t="shared" si="76"/>
      </c>
      <c r="AP80" s="155">
        <f t="shared" si="76"/>
      </c>
      <c r="AQ80" s="155">
        <f t="shared" si="76"/>
      </c>
      <c r="AR80" s="155">
        <f t="shared" si="76"/>
      </c>
      <c r="AS80" s="155">
        <f t="shared" si="76"/>
      </c>
      <c r="AT80" s="155">
        <f t="shared" si="76"/>
      </c>
      <c r="AU80" s="155">
        <f t="shared" si="76"/>
      </c>
      <c r="AV80" s="155">
        <f t="shared" si="76"/>
      </c>
      <c r="AW80" s="155">
        <f t="shared" si="76"/>
      </c>
      <c r="AX80" s="155">
        <f t="shared" si="76"/>
      </c>
      <c r="AY80" s="155">
        <f t="shared" si="76"/>
      </c>
      <c r="AZ80" s="155">
        <f t="shared" si="76"/>
      </c>
      <c r="BA80" s="155">
        <f t="shared" si="76"/>
      </c>
      <c r="BB80" s="155">
        <f t="shared" si="76"/>
      </c>
      <c r="BC80" s="44">
        <f t="shared" si="43"/>
        <v>0</v>
      </c>
      <c r="BD80" s="44">
        <f t="shared" si="44"/>
        <v>0</v>
      </c>
      <c r="BE80" s="44">
        <f t="shared" si="45"/>
        <v>0</v>
      </c>
      <c r="BF80" s="181">
        <f t="shared" si="46"/>
        <v>0</v>
      </c>
      <c r="BG80" s="175">
        <f t="shared" si="47"/>
        <v>0</v>
      </c>
      <c r="BH80" s="155">
        <f t="shared" si="48"/>
      </c>
      <c r="BJ80" s="8"/>
      <c r="BK80" s="8"/>
      <c r="BL80" s="8"/>
      <c r="BM80" s="8"/>
      <c r="BN80" s="8"/>
      <c r="BO80" s="8"/>
      <c r="BP80" s="8"/>
      <c r="BQ80" s="8"/>
      <c r="BR80" s="8"/>
      <c r="BS80" s="8"/>
      <c r="BT80" s="8"/>
      <c r="BU80" s="8"/>
      <c r="BY80" s="23"/>
      <c r="BZ80" s="157"/>
    </row>
    <row r="81" spans="1:78" ht="12.75" hidden="1">
      <c r="A81" s="155">
        <f t="shared" si="39"/>
        <v>31</v>
      </c>
      <c r="B81" s="220">
        <f t="shared" si="40"/>
      </c>
      <c r="C81" s="220"/>
      <c r="D81" s="155">
        <f aca="true" t="shared" si="77" ref="D81:BB81">IF(D$48="","",D36)</f>
      </c>
      <c r="E81" s="155">
        <f t="shared" si="77"/>
      </c>
      <c r="F81" s="155">
        <f t="shared" si="77"/>
      </c>
      <c r="G81" s="155">
        <f t="shared" si="77"/>
      </c>
      <c r="H81" s="155">
        <f t="shared" si="77"/>
      </c>
      <c r="I81" s="155">
        <f t="shared" si="77"/>
      </c>
      <c r="J81" s="155">
        <f t="shared" si="77"/>
      </c>
      <c r="K81" s="155">
        <f t="shared" si="77"/>
      </c>
      <c r="L81" s="155">
        <f t="shared" si="77"/>
      </c>
      <c r="M81" s="155">
        <f t="shared" si="77"/>
      </c>
      <c r="N81" s="155">
        <f t="shared" si="77"/>
      </c>
      <c r="O81" s="155">
        <f t="shared" si="77"/>
      </c>
      <c r="P81" s="155">
        <f t="shared" si="77"/>
      </c>
      <c r="Q81" s="155">
        <f t="shared" si="77"/>
      </c>
      <c r="R81" s="155">
        <f t="shared" si="77"/>
      </c>
      <c r="S81" s="155">
        <f t="shared" si="77"/>
      </c>
      <c r="T81" s="155">
        <f t="shared" si="77"/>
      </c>
      <c r="U81" s="155">
        <f t="shared" si="77"/>
      </c>
      <c r="V81" s="155">
        <f t="shared" si="77"/>
      </c>
      <c r="W81" s="155">
        <f t="shared" si="77"/>
      </c>
      <c r="X81" s="155">
        <f t="shared" si="77"/>
      </c>
      <c r="Y81" s="155">
        <f t="shared" si="77"/>
      </c>
      <c r="Z81" s="155">
        <f t="shared" si="77"/>
      </c>
      <c r="AA81" s="155">
        <f t="shared" si="77"/>
      </c>
      <c r="AB81" s="155">
        <f t="shared" si="77"/>
      </c>
      <c r="AC81" s="155">
        <f t="shared" si="77"/>
      </c>
      <c r="AD81" s="155">
        <f t="shared" si="77"/>
      </c>
      <c r="AE81" s="155">
        <f t="shared" si="77"/>
      </c>
      <c r="AF81" s="155">
        <f t="shared" si="77"/>
      </c>
      <c r="AG81" s="155">
        <f t="shared" si="77"/>
      </c>
      <c r="AH81" s="155">
        <f t="shared" si="77"/>
      </c>
      <c r="AI81" s="155">
        <f t="shared" si="77"/>
      </c>
      <c r="AJ81" s="155">
        <f t="shared" si="77"/>
      </c>
      <c r="AK81" s="155">
        <f t="shared" si="77"/>
      </c>
      <c r="AL81" s="155">
        <f t="shared" si="77"/>
      </c>
      <c r="AM81" s="155">
        <f t="shared" si="77"/>
      </c>
      <c r="AN81" s="155">
        <f t="shared" si="77"/>
      </c>
      <c r="AO81" s="155">
        <f t="shared" si="77"/>
      </c>
      <c r="AP81" s="155">
        <f t="shared" si="77"/>
      </c>
      <c r="AQ81" s="155">
        <f t="shared" si="77"/>
      </c>
      <c r="AR81" s="155">
        <f t="shared" si="77"/>
      </c>
      <c r="AS81" s="155">
        <f t="shared" si="77"/>
      </c>
      <c r="AT81" s="155">
        <f t="shared" si="77"/>
      </c>
      <c r="AU81" s="155">
        <f t="shared" si="77"/>
      </c>
      <c r="AV81" s="155">
        <f t="shared" si="77"/>
      </c>
      <c r="AW81" s="155">
        <f t="shared" si="77"/>
      </c>
      <c r="AX81" s="155">
        <f t="shared" si="77"/>
      </c>
      <c r="AY81" s="155">
        <f t="shared" si="77"/>
      </c>
      <c r="AZ81" s="155">
        <f t="shared" si="77"/>
      </c>
      <c r="BA81" s="155">
        <f t="shared" si="77"/>
      </c>
      <c r="BB81" s="155">
        <f t="shared" si="77"/>
      </c>
      <c r="BC81" s="44">
        <f t="shared" si="43"/>
        <v>0</v>
      </c>
      <c r="BD81" s="44">
        <f t="shared" si="44"/>
        <v>0</v>
      </c>
      <c r="BE81" s="44">
        <f t="shared" si="45"/>
        <v>0</v>
      </c>
      <c r="BF81" s="181">
        <f t="shared" si="46"/>
        <v>0</v>
      </c>
      <c r="BG81" s="175">
        <f t="shared" si="47"/>
        <v>0</v>
      </c>
      <c r="BH81" s="155">
        <f t="shared" si="48"/>
      </c>
      <c r="BJ81" s="8"/>
      <c r="BK81" s="8"/>
      <c r="BL81" s="8"/>
      <c r="BM81" s="8"/>
      <c r="BN81" s="8"/>
      <c r="BO81" s="8"/>
      <c r="BP81" s="8"/>
      <c r="BQ81" s="8"/>
      <c r="BR81" s="8"/>
      <c r="BS81" s="8"/>
      <c r="BT81" s="8"/>
      <c r="BU81" s="8"/>
      <c r="BY81" s="23"/>
      <c r="BZ81" s="157"/>
    </row>
    <row r="82" spans="1:78" ht="12.75" hidden="1">
      <c r="A82" s="155">
        <f t="shared" si="39"/>
        <v>32</v>
      </c>
      <c r="B82" s="220">
        <f t="shared" si="40"/>
      </c>
      <c r="C82" s="220"/>
      <c r="D82" s="155">
        <f aca="true" t="shared" si="78" ref="D82:BB82">IF(D$48="","",D37)</f>
      </c>
      <c r="E82" s="155">
        <f t="shared" si="78"/>
      </c>
      <c r="F82" s="155">
        <f t="shared" si="78"/>
      </c>
      <c r="G82" s="155">
        <f t="shared" si="78"/>
      </c>
      <c r="H82" s="155">
        <f t="shared" si="78"/>
      </c>
      <c r="I82" s="155">
        <f t="shared" si="78"/>
      </c>
      <c r="J82" s="155">
        <f t="shared" si="78"/>
      </c>
      <c r="K82" s="155">
        <f t="shared" si="78"/>
      </c>
      <c r="L82" s="155">
        <f t="shared" si="78"/>
      </c>
      <c r="M82" s="155">
        <f t="shared" si="78"/>
      </c>
      <c r="N82" s="155">
        <f t="shared" si="78"/>
      </c>
      <c r="O82" s="155">
        <f t="shared" si="78"/>
      </c>
      <c r="P82" s="155">
        <f t="shared" si="78"/>
      </c>
      <c r="Q82" s="155">
        <f t="shared" si="78"/>
      </c>
      <c r="R82" s="155">
        <f t="shared" si="78"/>
      </c>
      <c r="S82" s="155">
        <f t="shared" si="78"/>
      </c>
      <c r="T82" s="155">
        <f t="shared" si="78"/>
      </c>
      <c r="U82" s="155">
        <f t="shared" si="78"/>
      </c>
      <c r="V82" s="155">
        <f t="shared" si="78"/>
      </c>
      <c r="W82" s="155">
        <f t="shared" si="78"/>
      </c>
      <c r="X82" s="155">
        <f t="shared" si="78"/>
      </c>
      <c r="Y82" s="155">
        <f t="shared" si="78"/>
      </c>
      <c r="Z82" s="155">
        <f t="shared" si="78"/>
      </c>
      <c r="AA82" s="155">
        <f t="shared" si="78"/>
      </c>
      <c r="AB82" s="155">
        <f t="shared" si="78"/>
      </c>
      <c r="AC82" s="155">
        <f t="shared" si="78"/>
      </c>
      <c r="AD82" s="155">
        <f t="shared" si="78"/>
      </c>
      <c r="AE82" s="155">
        <f t="shared" si="78"/>
      </c>
      <c r="AF82" s="155">
        <f t="shared" si="78"/>
      </c>
      <c r="AG82" s="155">
        <f t="shared" si="78"/>
      </c>
      <c r="AH82" s="155">
        <f t="shared" si="78"/>
      </c>
      <c r="AI82" s="155">
        <f t="shared" si="78"/>
      </c>
      <c r="AJ82" s="155">
        <f t="shared" si="78"/>
      </c>
      <c r="AK82" s="155">
        <f t="shared" si="78"/>
      </c>
      <c r="AL82" s="155">
        <f t="shared" si="78"/>
      </c>
      <c r="AM82" s="155">
        <f t="shared" si="78"/>
      </c>
      <c r="AN82" s="155">
        <f t="shared" si="78"/>
      </c>
      <c r="AO82" s="155">
        <f t="shared" si="78"/>
      </c>
      <c r="AP82" s="155">
        <f t="shared" si="78"/>
      </c>
      <c r="AQ82" s="155">
        <f t="shared" si="78"/>
      </c>
      <c r="AR82" s="155">
        <f t="shared" si="78"/>
      </c>
      <c r="AS82" s="155">
        <f t="shared" si="78"/>
      </c>
      <c r="AT82" s="155">
        <f t="shared" si="78"/>
      </c>
      <c r="AU82" s="155">
        <f t="shared" si="78"/>
      </c>
      <c r="AV82" s="155">
        <f t="shared" si="78"/>
      </c>
      <c r="AW82" s="155">
        <f t="shared" si="78"/>
      </c>
      <c r="AX82" s="155">
        <f t="shared" si="78"/>
      </c>
      <c r="AY82" s="155">
        <f t="shared" si="78"/>
      </c>
      <c r="AZ82" s="155">
        <f t="shared" si="78"/>
      </c>
      <c r="BA82" s="155">
        <f t="shared" si="78"/>
      </c>
      <c r="BB82" s="155">
        <f t="shared" si="78"/>
      </c>
      <c r="BC82" s="44">
        <f t="shared" si="43"/>
        <v>0</v>
      </c>
      <c r="BD82" s="44">
        <f t="shared" si="44"/>
        <v>0</v>
      </c>
      <c r="BE82" s="44">
        <f t="shared" si="45"/>
        <v>0</v>
      </c>
      <c r="BF82" s="181">
        <f t="shared" si="46"/>
        <v>0</v>
      </c>
      <c r="BG82" s="175">
        <f t="shared" si="47"/>
        <v>0</v>
      </c>
      <c r="BH82" s="155">
        <f t="shared" si="48"/>
      </c>
      <c r="BJ82" s="8"/>
      <c r="BK82" s="8"/>
      <c r="BL82" s="8"/>
      <c r="BM82" s="8"/>
      <c r="BN82" s="8"/>
      <c r="BO82" s="8"/>
      <c r="BP82" s="8"/>
      <c r="BQ82" s="8"/>
      <c r="BR82" s="8"/>
      <c r="BS82" s="8"/>
      <c r="BT82" s="8"/>
      <c r="BU82" s="8"/>
      <c r="BY82" s="23"/>
      <c r="BZ82" s="157"/>
    </row>
    <row r="83" spans="1:78" ht="12.75" hidden="1">
      <c r="A83" s="155">
        <f t="shared" si="39"/>
        <v>33</v>
      </c>
      <c r="B83" s="220">
        <f t="shared" si="40"/>
      </c>
      <c r="C83" s="220"/>
      <c r="D83" s="155">
        <f aca="true" t="shared" si="79" ref="D83:BB83">IF(D$48="","",D38)</f>
      </c>
      <c r="E83" s="155">
        <f t="shared" si="79"/>
      </c>
      <c r="F83" s="155">
        <f t="shared" si="79"/>
      </c>
      <c r="G83" s="155">
        <f t="shared" si="79"/>
      </c>
      <c r="H83" s="155">
        <f t="shared" si="79"/>
      </c>
      <c r="I83" s="155">
        <f t="shared" si="79"/>
      </c>
      <c r="J83" s="155">
        <f t="shared" si="79"/>
      </c>
      <c r="K83" s="155">
        <f t="shared" si="79"/>
      </c>
      <c r="L83" s="155">
        <f t="shared" si="79"/>
      </c>
      <c r="M83" s="155">
        <f t="shared" si="79"/>
      </c>
      <c r="N83" s="155">
        <f t="shared" si="79"/>
      </c>
      <c r="O83" s="155">
        <f t="shared" si="79"/>
      </c>
      <c r="P83" s="155">
        <f t="shared" si="79"/>
      </c>
      <c r="Q83" s="155">
        <f t="shared" si="79"/>
      </c>
      <c r="R83" s="155">
        <f t="shared" si="79"/>
      </c>
      <c r="S83" s="155">
        <f t="shared" si="79"/>
      </c>
      <c r="T83" s="155">
        <f t="shared" si="79"/>
      </c>
      <c r="U83" s="155">
        <f t="shared" si="79"/>
      </c>
      <c r="V83" s="155">
        <f t="shared" si="79"/>
      </c>
      <c r="W83" s="155">
        <f t="shared" si="79"/>
      </c>
      <c r="X83" s="155">
        <f t="shared" si="79"/>
      </c>
      <c r="Y83" s="155">
        <f t="shared" si="79"/>
      </c>
      <c r="Z83" s="155">
        <f t="shared" si="79"/>
      </c>
      <c r="AA83" s="155">
        <f t="shared" si="79"/>
      </c>
      <c r="AB83" s="155">
        <f t="shared" si="79"/>
      </c>
      <c r="AC83" s="155">
        <f t="shared" si="79"/>
      </c>
      <c r="AD83" s="155">
        <f t="shared" si="79"/>
      </c>
      <c r="AE83" s="155">
        <f t="shared" si="79"/>
      </c>
      <c r="AF83" s="155">
        <f t="shared" si="79"/>
      </c>
      <c r="AG83" s="155">
        <f t="shared" si="79"/>
      </c>
      <c r="AH83" s="155">
        <f t="shared" si="79"/>
      </c>
      <c r="AI83" s="155">
        <f t="shared" si="79"/>
      </c>
      <c r="AJ83" s="155">
        <f t="shared" si="79"/>
      </c>
      <c r="AK83" s="155">
        <f t="shared" si="79"/>
      </c>
      <c r="AL83" s="155">
        <f t="shared" si="79"/>
      </c>
      <c r="AM83" s="155">
        <f t="shared" si="79"/>
      </c>
      <c r="AN83" s="155">
        <f t="shared" si="79"/>
      </c>
      <c r="AO83" s="155">
        <f t="shared" si="79"/>
      </c>
      <c r="AP83" s="155">
        <f t="shared" si="79"/>
      </c>
      <c r="AQ83" s="155">
        <f t="shared" si="79"/>
      </c>
      <c r="AR83" s="155">
        <f t="shared" si="79"/>
      </c>
      <c r="AS83" s="155">
        <f t="shared" si="79"/>
      </c>
      <c r="AT83" s="155">
        <f t="shared" si="79"/>
      </c>
      <c r="AU83" s="155">
        <f t="shared" si="79"/>
      </c>
      <c r="AV83" s="155">
        <f t="shared" si="79"/>
      </c>
      <c r="AW83" s="155">
        <f t="shared" si="79"/>
      </c>
      <c r="AX83" s="155">
        <f t="shared" si="79"/>
      </c>
      <c r="AY83" s="155">
        <f t="shared" si="79"/>
      </c>
      <c r="AZ83" s="155">
        <f t="shared" si="79"/>
      </c>
      <c r="BA83" s="155">
        <f t="shared" si="79"/>
      </c>
      <c r="BB83" s="155">
        <f t="shared" si="79"/>
      </c>
      <c r="BC83" s="44">
        <f t="shared" si="43"/>
        <v>0</v>
      </c>
      <c r="BD83" s="44">
        <f t="shared" si="44"/>
        <v>0</v>
      </c>
      <c r="BE83" s="44">
        <f t="shared" si="45"/>
        <v>0</v>
      </c>
      <c r="BF83" s="181">
        <f t="shared" si="46"/>
        <v>0</v>
      </c>
      <c r="BG83" s="175">
        <f t="shared" si="47"/>
        <v>0</v>
      </c>
      <c r="BH83" s="155">
        <f t="shared" si="48"/>
      </c>
      <c r="BJ83" s="8"/>
      <c r="BK83" s="8"/>
      <c r="BL83" s="8"/>
      <c r="BM83" s="8"/>
      <c r="BN83" s="8"/>
      <c r="BO83" s="8"/>
      <c r="BP83" s="8"/>
      <c r="BQ83" s="8"/>
      <c r="BR83" s="8"/>
      <c r="BS83" s="8"/>
      <c r="BT83" s="8"/>
      <c r="BU83" s="8"/>
      <c r="BY83" s="23"/>
      <c r="BZ83" s="157"/>
    </row>
    <row r="84" spans="1:78" ht="12.75" hidden="1">
      <c r="A84" s="155">
        <f t="shared" si="39"/>
        <v>34</v>
      </c>
      <c r="B84" s="220">
        <f t="shared" si="40"/>
      </c>
      <c r="C84" s="220"/>
      <c r="D84" s="155">
        <f aca="true" t="shared" si="80" ref="D84:BB84">IF(D$48="","",D39)</f>
      </c>
      <c r="E84" s="155">
        <f t="shared" si="80"/>
      </c>
      <c r="F84" s="155">
        <f t="shared" si="80"/>
      </c>
      <c r="G84" s="155">
        <f t="shared" si="80"/>
      </c>
      <c r="H84" s="155">
        <f t="shared" si="80"/>
      </c>
      <c r="I84" s="155">
        <f t="shared" si="80"/>
      </c>
      <c r="J84" s="155">
        <f t="shared" si="80"/>
      </c>
      <c r="K84" s="155">
        <f t="shared" si="80"/>
      </c>
      <c r="L84" s="155">
        <f t="shared" si="80"/>
      </c>
      <c r="M84" s="155">
        <f t="shared" si="80"/>
      </c>
      <c r="N84" s="155">
        <f t="shared" si="80"/>
      </c>
      <c r="O84" s="155">
        <f t="shared" si="80"/>
      </c>
      <c r="P84" s="155">
        <f t="shared" si="80"/>
      </c>
      <c r="Q84" s="155">
        <f t="shared" si="80"/>
      </c>
      <c r="R84" s="155">
        <f t="shared" si="80"/>
      </c>
      <c r="S84" s="155">
        <f t="shared" si="80"/>
      </c>
      <c r="T84" s="155">
        <f t="shared" si="80"/>
      </c>
      <c r="U84" s="155">
        <f t="shared" si="80"/>
      </c>
      <c r="V84" s="155">
        <f t="shared" si="80"/>
      </c>
      <c r="W84" s="155">
        <f t="shared" si="80"/>
      </c>
      <c r="X84" s="155">
        <f t="shared" si="80"/>
      </c>
      <c r="Y84" s="155">
        <f t="shared" si="80"/>
      </c>
      <c r="Z84" s="155">
        <f t="shared" si="80"/>
      </c>
      <c r="AA84" s="155">
        <f t="shared" si="80"/>
      </c>
      <c r="AB84" s="155">
        <f t="shared" si="80"/>
      </c>
      <c r="AC84" s="155">
        <f t="shared" si="80"/>
      </c>
      <c r="AD84" s="155">
        <f t="shared" si="80"/>
      </c>
      <c r="AE84" s="155">
        <f t="shared" si="80"/>
      </c>
      <c r="AF84" s="155">
        <f t="shared" si="80"/>
      </c>
      <c r="AG84" s="155">
        <f t="shared" si="80"/>
      </c>
      <c r="AH84" s="155">
        <f t="shared" si="80"/>
      </c>
      <c r="AI84" s="155">
        <f t="shared" si="80"/>
      </c>
      <c r="AJ84" s="155">
        <f t="shared" si="80"/>
      </c>
      <c r="AK84" s="155">
        <f t="shared" si="80"/>
      </c>
      <c r="AL84" s="155">
        <f t="shared" si="80"/>
      </c>
      <c r="AM84" s="155">
        <f t="shared" si="80"/>
      </c>
      <c r="AN84" s="155">
        <f t="shared" si="80"/>
      </c>
      <c r="AO84" s="155">
        <f t="shared" si="80"/>
      </c>
      <c r="AP84" s="155">
        <f t="shared" si="80"/>
      </c>
      <c r="AQ84" s="155">
        <f t="shared" si="80"/>
      </c>
      <c r="AR84" s="155">
        <f t="shared" si="80"/>
      </c>
      <c r="AS84" s="155">
        <f t="shared" si="80"/>
      </c>
      <c r="AT84" s="155">
        <f t="shared" si="80"/>
      </c>
      <c r="AU84" s="155">
        <f t="shared" si="80"/>
      </c>
      <c r="AV84" s="155">
        <f t="shared" si="80"/>
      </c>
      <c r="AW84" s="155">
        <f t="shared" si="80"/>
      </c>
      <c r="AX84" s="155">
        <f t="shared" si="80"/>
      </c>
      <c r="AY84" s="155">
        <f t="shared" si="80"/>
      </c>
      <c r="AZ84" s="155">
        <f t="shared" si="80"/>
      </c>
      <c r="BA84" s="155">
        <f t="shared" si="80"/>
      </c>
      <c r="BB84" s="155">
        <f t="shared" si="80"/>
      </c>
      <c r="BC84" s="44">
        <f t="shared" si="43"/>
        <v>0</v>
      </c>
      <c r="BD84" s="44">
        <f t="shared" si="44"/>
        <v>0</v>
      </c>
      <c r="BE84" s="44">
        <f t="shared" si="45"/>
        <v>0</v>
      </c>
      <c r="BF84" s="181">
        <f t="shared" si="46"/>
        <v>0</v>
      </c>
      <c r="BG84" s="175">
        <f t="shared" si="47"/>
        <v>0</v>
      </c>
      <c r="BH84" s="155">
        <f t="shared" si="48"/>
      </c>
      <c r="BJ84" s="8"/>
      <c r="BK84" s="8"/>
      <c r="BL84" s="8"/>
      <c r="BM84" s="8"/>
      <c r="BN84" s="8"/>
      <c r="BO84" s="8"/>
      <c r="BP84" s="8"/>
      <c r="BQ84" s="8"/>
      <c r="BR84" s="8"/>
      <c r="BS84" s="8"/>
      <c r="BT84" s="8"/>
      <c r="BU84" s="8"/>
      <c r="BY84" s="23"/>
      <c r="BZ84" s="157"/>
    </row>
    <row r="85" spans="1:78" ht="12.75" hidden="1">
      <c r="A85" s="155">
        <f t="shared" si="39"/>
        <v>35</v>
      </c>
      <c r="B85" s="220">
        <f t="shared" si="40"/>
      </c>
      <c r="C85" s="220"/>
      <c r="D85" s="155">
        <f aca="true" t="shared" si="81" ref="D85:BB85">IF(D$48="","",D40)</f>
      </c>
      <c r="E85" s="155">
        <f t="shared" si="81"/>
      </c>
      <c r="F85" s="155">
        <f t="shared" si="81"/>
      </c>
      <c r="G85" s="155">
        <f t="shared" si="81"/>
      </c>
      <c r="H85" s="155">
        <f t="shared" si="81"/>
      </c>
      <c r="I85" s="155">
        <f t="shared" si="81"/>
      </c>
      <c r="J85" s="155">
        <f t="shared" si="81"/>
      </c>
      <c r="K85" s="155">
        <f t="shared" si="81"/>
      </c>
      <c r="L85" s="155">
        <f t="shared" si="81"/>
      </c>
      <c r="M85" s="155">
        <f t="shared" si="81"/>
      </c>
      <c r="N85" s="155">
        <f t="shared" si="81"/>
      </c>
      <c r="O85" s="155">
        <f t="shared" si="81"/>
      </c>
      <c r="P85" s="155">
        <f t="shared" si="81"/>
      </c>
      <c r="Q85" s="155">
        <f t="shared" si="81"/>
      </c>
      <c r="R85" s="155">
        <f t="shared" si="81"/>
      </c>
      <c r="S85" s="155">
        <f t="shared" si="81"/>
      </c>
      <c r="T85" s="155">
        <f t="shared" si="81"/>
      </c>
      <c r="U85" s="155">
        <f t="shared" si="81"/>
      </c>
      <c r="V85" s="155">
        <f t="shared" si="81"/>
      </c>
      <c r="W85" s="155">
        <f t="shared" si="81"/>
      </c>
      <c r="X85" s="155">
        <f t="shared" si="81"/>
      </c>
      <c r="Y85" s="155">
        <f t="shared" si="81"/>
      </c>
      <c r="Z85" s="155">
        <f t="shared" si="81"/>
      </c>
      <c r="AA85" s="155">
        <f t="shared" si="81"/>
      </c>
      <c r="AB85" s="155">
        <f t="shared" si="81"/>
      </c>
      <c r="AC85" s="155">
        <f t="shared" si="81"/>
      </c>
      <c r="AD85" s="155">
        <f t="shared" si="81"/>
      </c>
      <c r="AE85" s="155">
        <f t="shared" si="81"/>
      </c>
      <c r="AF85" s="155">
        <f t="shared" si="81"/>
      </c>
      <c r="AG85" s="155">
        <f t="shared" si="81"/>
      </c>
      <c r="AH85" s="155">
        <f t="shared" si="81"/>
      </c>
      <c r="AI85" s="155">
        <f t="shared" si="81"/>
      </c>
      <c r="AJ85" s="155">
        <f t="shared" si="81"/>
      </c>
      <c r="AK85" s="155">
        <f t="shared" si="81"/>
      </c>
      <c r="AL85" s="155">
        <f t="shared" si="81"/>
      </c>
      <c r="AM85" s="155">
        <f t="shared" si="81"/>
      </c>
      <c r="AN85" s="155">
        <f t="shared" si="81"/>
      </c>
      <c r="AO85" s="155">
        <f t="shared" si="81"/>
      </c>
      <c r="AP85" s="155">
        <f t="shared" si="81"/>
      </c>
      <c r="AQ85" s="155">
        <f t="shared" si="81"/>
      </c>
      <c r="AR85" s="155">
        <f t="shared" si="81"/>
      </c>
      <c r="AS85" s="155">
        <f t="shared" si="81"/>
      </c>
      <c r="AT85" s="155">
        <f t="shared" si="81"/>
      </c>
      <c r="AU85" s="155">
        <f t="shared" si="81"/>
      </c>
      <c r="AV85" s="155">
        <f t="shared" si="81"/>
      </c>
      <c r="AW85" s="155">
        <f t="shared" si="81"/>
      </c>
      <c r="AX85" s="155">
        <f t="shared" si="81"/>
      </c>
      <c r="AY85" s="155">
        <f t="shared" si="81"/>
      </c>
      <c r="AZ85" s="155">
        <f t="shared" si="81"/>
      </c>
      <c r="BA85" s="155">
        <f t="shared" si="81"/>
      </c>
      <c r="BB85" s="155">
        <f t="shared" si="81"/>
      </c>
      <c r="BC85" s="44">
        <f t="shared" si="43"/>
        <v>0</v>
      </c>
      <c r="BD85" s="44">
        <f t="shared" si="44"/>
        <v>0</v>
      </c>
      <c r="BE85" s="44">
        <f t="shared" si="45"/>
        <v>0</v>
      </c>
      <c r="BF85" s="181">
        <f t="shared" si="46"/>
        <v>0</v>
      </c>
      <c r="BG85" s="175">
        <f t="shared" si="47"/>
        <v>0</v>
      </c>
      <c r="BH85" s="155">
        <f t="shared" si="48"/>
      </c>
      <c r="BJ85" s="8"/>
      <c r="BK85" s="8"/>
      <c r="BL85" s="8"/>
      <c r="BM85" s="8"/>
      <c r="BN85" s="8"/>
      <c r="BO85" s="8"/>
      <c r="BP85" s="8"/>
      <c r="BQ85" s="8"/>
      <c r="BR85" s="8"/>
      <c r="BS85" s="8"/>
      <c r="BT85" s="8"/>
      <c r="BU85" s="8"/>
      <c r="BY85" s="23"/>
      <c r="BZ85" s="157"/>
    </row>
    <row r="86" spans="1:78" ht="12.75" hidden="1">
      <c r="A86" s="8"/>
      <c r="B86" s="172"/>
      <c r="C86" s="172"/>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G86" s="173"/>
      <c r="BH86" s="44">
        <f>COUNTIF(BH51:BH85,"OUI")</f>
        <v>0</v>
      </c>
      <c r="BJ86" s="8"/>
      <c r="BK86" s="8"/>
      <c r="BL86" s="8"/>
      <c r="BM86" s="8"/>
      <c r="BN86" s="8"/>
      <c r="BO86" s="8"/>
      <c r="BP86" s="8"/>
      <c r="BQ86" s="8"/>
      <c r="BR86" s="8"/>
      <c r="BS86" s="8"/>
      <c r="BT86" s="8"/>
      <c r="BU86" s="8"/>
      <c r="BY86" s="23"/>
      <c r="BZ86" s="157"/>
    </row>
    <row r="87" spans="1:75" ht="12.7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157"/>
    </row>
    <row r="88" spans="1:74" s="157" customFormat="1" ht="12.75">
      <c r="A88" s="156">
        <v>1</v>
      </c>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row>
    <row r="89" spans="1:74" s="157" customFormat="1" ht="12.75">
      <c r="A89" s="156">
        <v>0</v>
      </c>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row>
    <row r="90" spans="1:74" s="157" customFormat="1" ht="12.75">
      <c r="A90" s="156" t="s">
        <v>118</v>
      </c>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row>
    <row r="91" spans="1:74" ht="12.75">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row>
    <row r="92" spans="1:74" ht="12.7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row>
    <row r="93" spans="1:74" ht="12.75">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row>
    <row r="94" spans="1:74" ht="12.75">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row>
    <row r="95" spans="1:74" ht="12.7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row>
    <row r="96" spans="1:74" ht="12.7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row>
    <row r="97" spans="1:74" ht="12.7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row>
    <row r="98" spans="1:74" ht="12.7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row>
    <row r="99" spans="1:74" ht="12.75">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row>
    <row r="100" spans="1:74" ht="12.7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row>
    <row r="101" spans="1:74" ht="12.7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row>
    <row r="102" spans="1:74" ht="12.7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row>
  </sheetData>
  <sheetProtection sheet="1"/>
  <mergeCells count="101">
    <mergeCell ref="BC44:BF44"/>
    <mergeCell ref="BC45:BF45"/>
    <mergeCell ref="BD41:BE41"/>
    <mergeCell ref="BD42:BE42"/>
    <mergeCell ref="AK3:BB3"/>
    <mergeCell ref="A2:C2"/>
    <mergeCell ref="A3:C3"/>
    <mergeCell ref="AD2:AJ2"/>
    <mergeCell ref="AD3:AJ3"/>
    <mergeCell ref="D2:AC2"/>
    <mergeCell ref="D3:AC3"/>
    <mergeCell ref="B38:C38"/>
    <mergeCell ref="B84:C84"/>
    <mergeCell ref="B85:C85"/>
    <mergeCell ref="B77:C77"/>
    <mergeCell ref="B78:C78"/>
    <mergeCell ref="B79:C79"/>
    <mergeCell ref="B80:C80"/>
    <mergeCell ref="B81:C81"/>
    <mergeCell ref="B82:C82"/>
    <mergeCell ref="B72:C72"/>
    <mergeCell ref="B73:C73"/>
    <mergeCell ref="B74:C74"/>
    <mergeCell ref="B75:C75"/>
    <mergeCell ref="B76:C76"/>
    <mergeCell ref="B83:C83"/>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52:C52"/>
    <mergeCell ref="AD44:AJ44"/>
    <mergeCell ref="AK44:BB44"/>
    <mergeCell ref="AK45:BB45"/>
    <mergeCell ref="AD45:AJ45"/>
    <mergeCell ref="B53:C53"/>
    <mergeCell ref="B39:C39"/>
    <mergeCell ref="B40:C40"/>
    <mergeCell ref="D44:AC44"/>
    <mergeCell ref="B51:C51"/>
    <mergeCell ref="D45:AC45"/>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6:C6"/>
    <mergeCell ref="A4:C4"/>
    <mergeCell ref="D4:AC4"/>
    <mergeCell ref="AD4:AJ4"/>
    <mergeCell ref="AK4:BB4"/>
    <mergeCell ref="B7:C7"/>
    <mergeCell ref="A1:BB1"/>
    <mergeCell ref="BC1:BF1"/>
    <mergeCell ref="BC2:BE3"/>
    <mergeCell ref="BF2:BF3"/>
    <mergeCell ref="BC4:BC5"/>
    <mergeCell ref="BD4:BD5"/>
    <mergeCell ref="BE4:BE5"/>
    <mergeCell ref="BF4:BF5"/>
    <mergeCell ref="B5:C5"/>
    <mergeCell ref="AK2:BB2"/>
  </mergeCells>
  <conditionalFormatting sqref="D6:BB40">
    <cfRule type="cellIs" priority="2" dxfId="21" operator="equal" stopIfTrue="1">
      <formula>""</formula>
    </cfRule>
    <cfRule type="cellIs" priority="3" dxfId="20" operator="equal" stopIfTrue="1">
      <formula>1</formula>
    </cfRule>
    <cfRule type="cellIs" priority="4" dxfId="19" operator="equal" stopIfTrue="1">
      <formula>0</formula>
    </cfRule>
  </conditionalFormatting>
  <conditionalFormatting sqref="BF6:BF40">
    <cfRule type="cellIs" priority="5" dxfId="24" operator="equal" stopIfTrue="1">
      <formula>"Difficulté"</formula>
    </cfRule>
    <cfRule type="cellIs" priority="6" dxfId="23" operator="equal" stopIfTrue="1">
      <formula>"RAS"</formula>
    </cfRule>
    <cfRule type="cellIs" priority="7" dxfId="22" operator="equal" stopIfTrue="1">
      <formula>""</formula>
    </cfRule>
  </conditionalFormatting>
  <dataValidations count="1">
    <dataValidation type="list" allowBlank="1" showDropDown="1" showErrorMessage="1" sqref="D6:BB40">
      <formula1>$A$88:$A$90</formula1>
    </dataValidation>
  </dataValidations>
  <printOptions/>
  <pageMargins left="0.39375" right="0.5902777777777778" top="0.39375" bottom="0.39375" header="0.5118055555555556" footer="0.5118055555555556"/>
  <pageSetup horizontalDpi="300" verticalDpi="3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1:BN102"/>
  <sheetViews>
    <sheetView showGridLines="0" zoomScale="80" zoomScaleNormal="80" zoomScalePageLayoutView="0" workbookViewId="0" topLeftCell="A1">
      <selection activeCell="AH45" sqref="AH45:AK45"/>
    </sheetView>
  </sheetViews>
  <sheetFormatPr defaultColWidth="11.421875" defaultRowHeight="12.75"/>
  <cols>
    <col min="1" max="1" width="3.00390625" style="3" customWidth="1"/>
    <col min="2" max="2" width="15.00390625" style="3" customWidth="1"/>
    <col min="3" max="3" width="15.7109375" style="3" customWidth="1"/>
    <col min="4" max="33" width="3.7109375" style="3" customWidth="1"/>
    <col min="34" max="35" width="9.7109375" style="3" customWidth="1"/>
    <col min="36" max="36" width="9.28125" style="3" customWidth="1"/>
    <col min="37" max="37" width="11.421875" style="3" customWidth="1"/>
    <col min="38" max="55" width="11.421875" style="3" hidden="1" customWidth="1"/>
    <col min="56" max="16384" width="11.421875" style="3" customWidth="1"/>
  </cols>
  <sheetData>
    <row r="1" spans="1:63" ht="69.75" customHeight="1" thickBot="1">
      <c r="A1" s="197" t="s">
        <v>235</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8"/>
      <c r="AI1" s="198"/>
      <c r="AJ1" s="198"/>
      <c r="AK1" s="198"/>
      <c r="AL1" s="23"/>
      <c r="AM1" s="23"/>
      <c r="AN1" s="23"/>
      <c r="AO1" s="23"/>
      <c r="AP1" s="23"/>
      <c r="AQ1" s="23"/>
      <c r="AR1" s="23"/>
      <c r="AS1" s="23"/>
      <c r="AT1" s="23"/>
      <c r="AU1" s="23"/>
      <c r="AV1" s="23"/>
      <c r="AW1" s="23"/>
      <c r="AX1" s="23"/>
      <c r="AY1" s="23"/>
      <c r="AZ1" s="23"/>
      <c r="BA1" s="23"/>
      <c r="BB1" s="23"/>
      <c r="BC1" s="23"/>
      <c r="BD1" s="23"/>
      <c r="BE1" s="23"/>
      <c r="BF1" s="86"/>
      <c r="BG1" s="86"/>
      <c r="BH1" s="86"/>
      <c r="BI1" s="86"/>
      <c r="BJ1" s="86"/>
      <c r="BK1" s="86"/>
    </row>
    <row r="2" spans="1:63" ht="25.5" customHeight="1" thickBot="1">
      <c r="A2" s="248" t="s">
        <v>1</v>
      </c>
      <c r="B2" s="248"/>
      <c r="C2" s="249">
        <f>IF('Français fin-CP'!D2="","",'Français fin-CP'!D2)</f>
      </c>
      <c r="D2" s="249"/>
      <c r="E2" s="249"/>
      <c r="F2" s="249"/>
      <c r="G2" s="249"/>
      <c r="H2" s="249"/>
      <c r="I2" s="249"/>
      <c r="J2" s="249"/>
      <c r="K2" s="249"/>
      <c r="L2" s="249"/>
      <c r="M2" s="249"/>
      <c r="N2" s="249"/>
      <c r="O2" s="249"/>
      <c r="P2" s="249"/>
      <c r="Q2" s="249"/>
      <c r="R2" s="249"/>
      <c r="S2" s="249"/>
      <c r="T2" s="249"/>
      <c r="U2" s="249"/>
      <c r="V2" s="250" t="s">
        <v>2</v>
      </c>
      <c r="W2" s="250"/>
      <c r="X2" s="250"/>
      <c r="Y2" s="250"/>
      <c r="Z2" s="251">
        <f>IF('Français fin-CP'!AK2="","",'Français fin-CP'!AK2)</f>
      </c>
      <c r="AA2" s="251"/>
      <c r="AB2" s="251"/>
      <c r="AC2" s="251"/>
      <c r="AD2" s="251"/>
      <c r="AE2" s="251"/>
      <c r="AF2" s="251"/>
      <c r="AG2" s="251"/>
      <c r="AH2" s="199" t="s">
        <v>195</v>
      </c>
      <c r="AI2" s="199"/>
      <c r="AJ2" s="199"/>
      <c r="AK2" s="200">
        <v>0.6</v>
      </c>
      <c r="BD2" s="23"/>
      <c r="BE2" s="23"/>
      <c r="BF2" s="86"/>
      <c r="BG2" s="86"/>
      <c r="BH2" s="86"/>
      <c r="BI2" s="86"/>
      <c r="BJ2" s="86"/>
      <c r="BK2" s="86"/>
    </row>
    <row r="3" spans="1:63" ht="25.5" customHeight="1" thickBot="1">
      <c r="A3" s="248" t="s">
        <v>3</v>
      </c>
      <c r="B3" s="248"/>
      <c r="C3" s="249">
        <f>IF('Français fin-CP'!D3="","",'Français fin-CP'!D3)</f>
      </c>
      <c r="D3" s="249"/>
      <c r="E3" s="249"/>
      <c r="F3" s="249"/>
      <c r="G3" s="249"/>
      <c r="H3" s="249"/>
      <c r="I3" s="249"/>
      <c r="J3" s="249"/>
      <c r="K3" s="249"/>
      <c r="L3" s="249"/>
      <c r="M3" s="249"/>
      <c r="N3" s="249"/>
      <c r="O3" s="249"/>
      <c r="P3" s="249"/>
      <c r="Q3" s="249"/>
      <c r="R3" s="249"/>
      <c r="S3" s="249"/>
      <c r="T3" s="249"/>
      <c r="U3" s="249"/>
      <c r="V3" s="250" t="s">
        <v>4</v>
      </c>
      <c r="W3" s="250"/>
      <c r="X3" s="250"/>
      <c r="Y3" s="250"/>
      <c r="Z3" s="251">
        <f>IF('Français fin-CP'!AK3="","",'Français fin-CP'!AK3)</f>
      </c>
      <c r="AA3" s="251"/>
      <c r="AB3" s="251"/>
      <c r="AC3" s="251"/>
      <c r="AD3" s="251"/>
      <c r="AE3" s="251"/>
      <c r="AF3" s="251"/>
      <c r="AG3" s="251"/>
      <c r="AH3" s="199"/>
      <c r="AI3" s="199"/>
      <c r="AJ3" s="199"/>
      <c r="AK3" s="200"/>
      <c r="BD3" s="23"/>
      <c r="BE3" s="23"/>
      <c r="BF3" s="86"/>
      <c r="BG3" s="86"/>
      <c r="BH3" s="86"/>
      <c r="BI3" s="86"/>
      <c r="BJ3" s="86"/>
      <c r="BK3" s="86"/>
    </row>
    <row r="4" spans="1:63" ht="25.5" customHeight="1">
      <c r="A4" s="255" t="s">
        <v>119</v>
      </c>
      <c r="B4" s="255"/>
      <c r="C4" s="255"/>
      <c r="D4" s="260" t="s">
        <v>69</v>
      </c>
      <c r="E4" s="261"/>
      <c r="F4" s="261"/>
      <c r="G4" s="261"/>
      <c r="H4" s="261"/>
      <c r="I4" s="261"/>
      <c r="J4" s="261"/>
      <c r="K4" s="261"/>
      <c r="L4" s="261"/>
      <c r="M4" s="261"/>
      <c r="N4" s="261"/>
      <c r="O4" s="261"/>
      <c r="P4" s="261"/>
      <c r="Q4" s="261"/>
      <c r="R4" s="261"/>
      <c r="S4" s="261"/>
      <c r="T4" s="261"/>
      <c r="U4" s="261"/>
      <c r="V4" s="262" t="s">
        <v>70</v>
      </c>
      <c r="W4" s="263"/>
      <c r="X4" s="263"/>
      <c r="Y4" s="263"/>
      <c r="Z4" s="214" t="s">
        <v>71</v>
      </c>
      <c r="AA4" s="215"/>
      <c r="AB4" s="215"/>
      <c r="AC4" s="215"/>
      <c r="AD4" s="215"/>
      <c r="AE4" s="215"/>
      <c r="AF4" s="252" t="s">
        <v>273</v>
      </c>
      <c r="AG4" s="253"/>
      <c r="AH4" s="201" t="s">
        <v>8</v>
      </c>
      <c r="AI4" s="202" t="s">
        <v>9</v>
      </c>
      <c r="AJ4" s="203" t="s">
        <v>10</v>
      </c>
      <c r="AK4" s="204" t="s">
        <v>11</v>
      </c>
      <c r="BD4" s="23"/>
      <c r="BE4" s="23"/>
      <c r="BF4" s="86"/>
      <c r="BG4" s="86"/>
      <c r="BH4" s="86"/>
      <c r="BI4" s="86"/>
      <c r="BJ4" s="86"/>
      <c r="BK4" s="86"/>
    </row>
    <row r="5" spans="1:63" ht="32.25" customHeight="1">
      <c r="A5" s="128" t="s">
        <v>12</v>
      </c>
      <c r="B5" s="205" t="s">
        <v>13</v>
      </c>
      <c r="C5" s="205"/>
      <c r="D5" s="161" t="s">
        <v>83</v>
      </c>
      <c r="E5" s="161" t="s">
        <v>84</v>
      </c>
      <c r="F5" s="161" t="s">
        <v>85</v>
      </c>
      <c r="G5" s="161" t="s">
        <v>86</v>
      </c>
      <c r="H5" s="161" t="s">
        <v>87</v>
      </c>
      <c r="I5" s="161" t="s">
        <v>88</v>
      </c>
      <c r="J5" s="161" t="s">
        <v>89</v>
      </c>
      <c r="K5" s="161" t="s">
        <v>90</v>
      </c>
      <c r="L5" s="161" t="s">
        <v>91</v>
      </c>
      <c r="M5" s="161" t="s">
        <v>92</v>
      </c>
      <c r="N5" s="161" t="s">
        <v>93</v>
      </c>
      <c r="O5" s="161" t="s">
        <v>94</v>
      </c>
      <c r="P5" s="161" t="s">
        <v>95</v>
      </c>
      <c r="Q5" s="161" t="s">
        <v>96</v>
      </c>
      <c r="R5" s="161" t="s">
        <v>97</v>
      </c>
      <c r="S5" s="161" t="s">
        <v>98</v>
      </c>
      <c r="T5" s="161" t="s">
        <v>267</v>
      </c>
      <c r="U5" s="161" t="s">
        <v>268</v>
      </c>
      <c r="V5" s="162" t="s">
        <v>204</v>
      </c>
      <c r="W5" s="162" t="s">
        <v>205</v>
      </c>
      <c r="X5" s="162" t="s">
        <v>269</v>
      </c>
      <c r="Y5" s="162" t="s">
        <v>270</v>
      </c>
      <c r="Z5" s="163" t="s">
        <v>352</v>
      </c>
      <c r="AA5" s="163" t="s">
        <v>353</v>
      </c>
      <c r="AB5" s="163" t="s">
        <v>354</v>
      </c>
      <c r="AC5" s="163" t="s">
        <v>355</v>
      </c>
      <c r="AD5" s="163" t="s">
        <v>356</v>
      </c>
      <c r="AE5" s="163" t="s">
        <v>357</v>
      </c>
      <c r="AF5" s="164" t="s">
        <v>271</v>
      </c>
      <c r="AG5" s="164" t="s">
        <v>272</v>
      </c>
      <c r="AH5" s="201"/>
      <c r="AI5" s="202"/>
      <c r="AJ5" s="203"/>
      <c r="AK5" s="204"/>
      <c r="AL5" s="129" t="s">
        <v>24</v>
      </c>
      <c r="AM5" s="130" t="s">
        <v>99</v>
      </c>
      <c r="AN5" s="131" t="s">
        <v>100</v>
      </c>
      <c r="AO5" s="132" t="s">
        <v>101</v>
      </c>
      <c r="AP5" s="131" t="s">
        <v>102</v>
      </c>
      <c r="AQ5" s="130" t="s">
        <v>103</v>
      </c>
      <c r="AR5" s="131" t="s">
        <v>104</v>
      </c>
      <c r="AS5" s="132" t="s">
        <v>105</v>
      </c>
      <c r="AT5" s="131" t="s">
        <v>106</v>
      </c>
      <c r="AU5" s="130" t="s">
        <v>107</v>
      </c>
      <c r="AV5" s="131" t="s">
        <v>108</v>
      </c>
      <c r="AW5" s="132" t="s">
        <v>109</v>
      </c>
      <c r="AX5" s="131" t="s">
        <v>110</v>
      </c>
      <c r="AY5" s="130" t="s">
        <v>111</v>
      </c>
      <c r="AZ5" s="131" t="s">
        <v>112</v>
      </c>
      <c r="BA5" s="132" t="s">
        <v>113</v>
      </c>
      <c r="BB5" s="131" t="s">
        <v>114</v>
      </c>
      <c r="BC5" s="131" t="s">
        <v>115</v>
      </c>
      <c r="BD5" s="23"/>
      <c r="BE5" s="23"/>
      <c r="BF5" s="86"/>
      <c r="BG5" s="86"/>
      <c r="BH5" s="86"/>
      <c r="BI5" s="86"/>
      <c r="BJ5" s="86"/>
      <c r="BK5" s="86"/>
    </row>
    <row r="6" spans="1:63" s="10" customFormat="1" ht="18" customHeight="1">
      <c r="A6" s="22">
        <v>1</v>
      </c>
      <c r="B6" s="254">
        <f>IF('Français fin-CP'!B6="","",'Français fin-CP'!B6)</f>
      </c>
      <c r="C6" s="254"/>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22">
        <f aca="true" t="shared" si="0" ref="AH6:AH40">IF(COUNTA(D6:AG6)=0,"",COUNTIF(D6:AG6,"0"))</f>
      </c>
      <c r="AI6" s="22">
        <f aca="true" t="shared" si="1" ref="AI6:AI40">IF(COUNTA(D6:AG6)=0,"",COUNTIF(D6:AG6,"1"))</f>
      </c>
      <c r="AJ6" s="133">
        <f>IF(AI6="","",AI6/(30-AL6))</f>
      </c>
      <c r="AK6" s="134">
        <f aca="true" t="shared" si="2" ref="AK6:AK40">IF(AJ6="","",IF(AJ6&lt;$AK$2,"Difficulté","RAS"))</f>
      </c>
      <c r="AL6" s="135">
        <f aca="true" t="shared" si="3" ref="AL6:AL40">(COUNTIF(D6:AG6,"A"))</f>
        <v>0</v>
      </c>
      <c r="AM6" s="22">
        <f>IF(COUNTA(D6:U6)=0,"",COUNTIF(D6:U6,"1"))</f>
      </c>
      <c r="AN6" s="136">
        <f>IF(AM6="","",AM6/(18-AO6))</f>
      </c>
      <c r="AO6" s="22">
        <f>(COUNTIF(D6:U6,"A"))</f>
        <v>0</v>
      </c>
      <c r="AP6" s="22">
        <f aca="true" t="shared" si="4" ref="AP6:AP40">IF(AN6="","",IF(AN6&lt;$AK$2,"Difficulté","RAS"))</f>
      </c>
      <c r="AQ6" s="22">
        <f>IF(COUNTA(V6:Y6)=0,"",COUNTIF(V6:Y6,"1"))</f>
      </c>
      <c r="AR6" s="136">
        <f>IF(AQ6="","",AQ6/(4-AS6))</f>
      </c>
      <c r="AS6" s="22">
        <f>(COUNTIF(V6:Y6,"A"))</f>
        <v>0</v>
      </c>
      <c r="AT6" s="22">
        <f aca="true" t="shared" si="5" ref="AT6:AT40">IF(AR6="","",IF(AR6&lt;$AK$2,"Difficulté","RAS"))</f>
      </c>
      <c r="AU6" s="22">
        <f>IF(COUNTA(Z6:AE6)=0,"",COUNTIF(Z6:AE6,"1"))</f>
      </c>
      <c r="AV6" s="136">
        <f>IF(AU6="","",AU6/(6-AW6))</f>
      </c>
      <c r="AW6" s="22">
        <f>(COUNTIF(Z6:AE6,"A"))</f>
        <v>0</v>
      </c>
      <c r="AX6" s="22">
        <f>IF(AV6="","",IF(AV6&lt;$AK$2,"Difficulté","RAS"))</f>
      </c>
      <c r="AY6" s="22">
        <f aca="true" t="shared" si="6" ref="AY6:AY40">IF(COUNTA(AF6:AG6)=0,"",COUNTIF(AF6:AG6,"1"))</f>
      </c>
      <c r="AZ6" s="136">
        <f>IF(AY6="","",AY6/(2-BA6))</f>
      </c>
      <c r="BA6" s="22">
        <f aca="true" t="shared" si="7" ref="BA6:BA40">(COUNTIF(AF6:AG6,"A"))</f>
        <v>0</v>
      </c>
      <c r="BB6" s="22">
        <f>IF(AZ6="","",IF(AZ6&lt;$AK$2,"Difficulté","RAS"))</f>
      </c>
      <c r="BC6" s="136">
        <f>IF(AJ6="","",AJ6)</f>
      </c>
      <c r="BD6" s="20"/>
      <c r="BE6" s="20"/>
      <c r="BF6" s="111"/>
      <c r="BG6" s="111"/>
      <c r="BH6" s="111"/>
      <c r="BI6" s="111"/>
      <c r="BJ6" s="111"/>
      <c r="BK6" s="111"/>
    </row>
    <row r="7" spans="1:63" s="10" customFormat="1" ht="15.75" customHeight="1">
      <c r="A7" s="22">
        <v>2</v>
      </c>
      <c r="B7" s="254">
        <f>IF('Français fin-CP'!B7="","",'Français fin-CP'!B7)</f>
      </c>
      <c r="C7" s="254"/>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22">
        <f t="shared" si="0"/>
      </c>
      <c r="AI7" s="22">
        <f t="shared" si="1"/>
      </c>
      <c r="AJ7" s="133">
        <f aca="true" t="shared" si="8" ref="AJ7:AJ40">IF(AI7="","",AI7/(30-AL7))</f>
      </c>
      <c r="AK7" s="134">
        <f t="shared" si="2"/>
      </c>
      <c r="AL7" s="135">
        <f t="shared" si="3"/>
        <v>0</v>
      </c>
      <c r="AM7" s="22">
        <f aca="true" t="shared" si="9" ref="AM7:AM40">IF(COUNTA(D7:U7)=0,"",COUNTIF(D7:U7,"1"))</f>
      </c>
      <c r="AN7" s="136">
        <f aca="true" t="shared" si="10" ref="AN7:AN40">IF(AM7="","",AM7/(18-AO7))</f>
      </c>
      <c r="AO7" s="22">
        <f aca="true" t="shared" si="11" ref="AO7:AO40">(COUNTIF(D7:U7,"A"))</f>
        <v>0</v>
      </c>
      <c r="AP7" s="22">
        <f t="shared" si="4"/>
      </c>
      <c r="AQ7" s="22">
        <f aca="true" t="shared" si="12" ref="AQ7:AQ40">IF(COUNTA(V7:Y7)=0,"",COUNTIF(V7:Y7,"1"))</f>
      </c>
      <c r="AR7" s="136">
        <f aca="true" t="shared" si="13" ref="AR7:AR40">IF(AQ7="","",AQ7/(4-AS7))</f>
      </c>
      <c r="AS7" s="22">
        <f aca="true" t="shared" si="14" ref="AS7:AS40">(COUNTIF(V7:Y7,"A"))</f>
        <v>0</v>
      </c>
      <c r="AT7" s="22">
        <f t="shared" si="5"/>
      </c>
      <c r="AU7" s="22">
        <f aca="true" t="shared" si="15" ref="AU7:AU40">IF(COUNTA(Z7:AE7)=0,"",COUNTIF(Z7:AE7,"1"))</f>
      </c>
      <c r="AV7" s="136">
        <f aca="true" t="shared" si="16" ref="AV7:AV40">IF(AU7="","",AU7/(6-AW7))</f>
      </c>
      <c r="AW7" s="22">
        <f aca="true" t="shared" si="17" ref="AW7:AW40">(COUNTIF(Z7:AE7,"A"))</f>
        <v>0</v>
      </c>
      <c r="AX7" s="22">
        <f aca="true" t="shared" si="18" ref="AX7:AX40">IF(AV7="","",IF(AV7&lt;$AK$2,"Difficulté","RAS"))</f>
      </c>
      <c r="AY7" s="22">
        <f t="shared" si="6"/>
      </c>
      <c r="AZ7" s="136">
        <f aca="true" t="shared" si="19" ref="AZ7:AZ40">IF(AY7="","",AY7/(2-BA7))</f>
      </c>
      <c r="BA7" s="22">
        <f t="shared" si="7"/>
        <v>0</v>
      </c>
      <c r="BB7" s="22">
        <f aca="true" t="shared" si="20" ref="BB7:BB40">IF(AZ7="","",IF(AZ7&lt;$AK$2,"Difficulté","RAS"))</f>
      </c>
      <c r="BC7" s="136">
        <f aca="true" t="shared" si="21" ref="BC7:BC40">IF(AJ7="","",AJ7)</f>
      </c>
      <c r="BD7" s="20"/>
      <c r="BE7" s="20"/>
      <c r="BF7" s="111"/>
      <c r="BG7" s="111"/>
      <c r="BH7" s="111"/>
      <c r="BI7" s="111"/>
      <c r="BJ7" s="111"/>
      <c r="BK7" s="111"/>
    </row>
    <row r="8" spans="1:63" s="10" customFormat="1" ht="15.75" customHeight="1">
      <c r="A8" s="22">
        <v>3</v>
      </c>
      <c r="B8" s="254">
        <f>IF('Français fin-CP'!B8="","",'Français fin-CP'!B8)</f>
      </c>
      <c r="C8" s="254"/>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22">
        <f t="shared" si="0"/>
      </c>
      <c r="AI8" s="22">
        <f t="shared" si="1"/>
      </c>
      <c r="AJ8" s="133">
        <f t="shared" si="8"/>
      </c>
      <c r="AK8" s="134">
        <f t="shared" si="2"/>
      </c>
      <c r="AL8" s="135">
        <f t="shared" si="3"/>
        <v>0</v>
      </c>
      <c r="AM8" s="22">
        <f t="shared" si="9"/>
      </c>
      <c r="AN8" s="136">
        <f t="shared" si="10"/>
      </c>
      <c r="AO8" s="22">
        <f t="shared" si="11"/>
        <v>0</v>
      </c>
      <c r="AP8" s="22">
        <f t="shared" si="4"/>
      </c>
      <c r="AQ8" s="22">
        <f t="shared" si="12"/>
      </c>
      <c r="AR8" s="136">
        <f t="shared" si="13"/>
      </c>
      <c r="AS8" s="22">
        <f t="shared" si="14"/>
        <v>0</v>
      </c>
      <c r="AT8" s="22">
        <f t="shared" si="5"/>
      </c>
      <c r="AU8" s="22">
        <f t="shared" si="15"/>
      </c>
      <c r="AV8" s="136">
        <f t="shared" si="16"/>
      </c>
      <c r="AW8" s="22">
        <f t="shared" si="17"/>
        <v>0</v>
      </c>
      <c r="AX8" s="22">
        <f t="shared" si="18"/>
      </c>
      <c r="AY8" s="22">
        <f t="shared" si="6"/>
      </c>
      <c r="AZ8" s="136">
        <f t="shared" si="19"/>
      </c>
      <c r="BA8" s="22">
        <f t="shared" si="7"/>
        <v>0</v>
      </c>
      <c r="BB8" s="22">
        <f t="shared" si="20"/>
      </c>
      <c r="BC8" s="136">
        <f t="shared" si="21"/>
      </c>
      <c r="BD8" s="20"/>
      <c r="BE8" s="20"/>
      <c r="BF8" s="111"/>
      <c r="BG8" s="111"/>
      <c r="BH8" s="111"/>
      <c r="BI8" s="111"/>
      <c r="BJ8" s="111"/>
      <c r="BK8" s="111"/>
    </row>
    <row r="9" spans="1:63" s="10" customFormat="1" ht="15.75" customHeight="1">
      <c r="A9" s="22">
        <v>4</v>
      </c>
      <c r="B9" s="254">
        <f>IF('Français fin-CP'!B9="","",'Français fin-CP'!B9)</f>
      </c>
      <c r="C9" s="254"/>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22">
        <f t="shared" si="0"/>
      </c>
      <c r="AI9" s="22">
        <f t="shared" si="1"/>
      </c>
      <c r="AJ9" s="133">
        <f t="shared" si="8"/>
      </c>
      <c r="AK9" s="134">
        <f t="shared" si="2"/>
      </c>
      <c r="AL9" s="135">
        <f t="shared" si="3"/>
        <v>0</v>
      </c>
      <c r="AM9" s="22">
        <f t="shared" si="9"/>
      </c>
      <c r="AN9" s="136">
        <f t="shared" si="10"/>
      </c>
      <c r="AO9" s="22">
        <f t="shared" si="11"/>
        <v>0</v>
      </c>
      <c r="AP9" s="22">
        <f t="shared" si="4"/>
      </c>
      <c r="AQ9" s="22">
        <f t="shared" si="12"/>
      </c>
      <c r="AR9" s="136">
        <f t="shared" si="13"/>
      </c>
      <c r="AS9" s="22">
        <f t="shared" si="14"/>
        <v>0</v>
      </c>
      <c r="AT9" s="22">
        <f t="shared" si="5"/>
      </c>
      <c r="AU9" s="22">
        <f t="shared" si="15"/>
      </c>
      <c r="AV9" s="136">
        <f t="shared" si="16"/>
      </c>
      <c r="AW9" s="22">
        <f t="shared" si="17"/>
        <v>0</v>
      </c>
      <c r="AX9" s="22">
        <f t="shared" si="18"/>
      </c>
      <c r="AY9" s="22">
        <f t="shared" si="6"/>
      </c>
      <c r="AZ9" s="136">
        <f t="shared" si="19"/>
      </c>
      <c r="BA9" s="22">
        <f t="shared" si="7"/>
        <v>0</v>
      </c>
      <c r="BB9" s="22">
        <f t="shared" si="20"/>
      </c>
      <c r="BC9" s="136">
        <f t="shared" si="21"/>
      </c>
      <c r="BD9" s="20"/>
      <c r="BE9" s="20"/>
      <c r="BF9" s="111"/>
      <c r="BG9" s="111"/>
      <c r="BH9" s="111"/>
      <c r="BI9" s="111"/>
      <c r="BJ9" s="111"/>
      <c r="BK9" s="111"/>
    </row>
    <row r="10" spans="1:63" s="10" customFormat="1" ht="15.75" customHeight="1">
      <c r="A10" s="22">
        <v>5</v>
      </c>
      <c r="B10" s="254">
        <f>IF('Français fin-CP'!B10="","",'Français fin-CP'!B10)</f>
      </c>
      <c r="C10" s="254"/>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22">
        <f t="shared" si="0"/>
      </c>
      <c r="AI10" s="22">
        <f t="shared" si="1"/>
      </c>
      <c r="AJ10" s="133">
        <f t="shared" si="8"/>
      </c>
      <c r="AK10" s="134">
        <f t="shared" si="2"/>
      </c>
      <c r="AL10" s="135">
        <f t="shared" si="3"/>
        <v>0</v>
      </c>
      <c r="AM10" s="22">
        <f t="shared" si="9"/>
      </c>
      <c r="AN10" s="136">
        <f t="shared" si="10"/>
      </c>
      <c r="AO10" s="22">
        <f t="shared" si="11"/>
        <v>0</v>
      </c>
      <c r="AP10" s="22">
        <f t="shared" si="4"/>
      </c>
      <c r="AQ10" s="22">
        <f t="shared" si="12"/>
      </c>
      <c r="AR10" s="136">
        <f t="shared" si="13"/>
      </c>
      <c r="AS10" s="22">
        <f t="shared" si="14"/>
        <v>0</v>
      </c>
      <c r="AT10" s="22">
        <f t="shared" si="5"/>
      </c>
      <c r="AU10" s="22">
        <f t="shared" si="15"/>
      </c>
      <c r="AV10" s="136">
        <f t="shared" si="16"/>
      </c>
      <c r="AW10" s="22">
        <f t="shared" si="17"/>
        <v>0</v>
      </c>
      <c r="AX10" s="22">
        <f t="shared" si="18"/>
      </c>
      <c r="AY10" s="22">
        <f t="shared" si="6"/>
      </c>
      <c r="AZ10" s="136">
        <f t="shared" si="19"/>
      </c>
      <c r="BA10" s="22">
        <f t="shared" si="7"/>
        <v>0</v>
      </c>
      <c r="BB10" s="22">
        <f t="shared" si="20"/>
      </c>
      <c r="BC10" s="136">
        <f t="shared" si="21"/>
      </c>
      <c r="BD10" s="20"/>
      <c r="BE10" s="20"/>
      <c r="BF10" s="111"/>
      <c r="BG10" s="111"/>
      <c r="BH10" s="111"/>
      <c r="BI10" s="111"/>
      <c r="BJ10" s="111"/>
      <c r="BK10" s="111"/>
    </row>
    <row r="11" spans="1:63" s="10" customFormat="1" ht="15.75" customHeight="1">
      <c r="A11" s="22">
        <v>6</v>
      </c>
      <c r="B11" s="254">
        <f>IF('Français fin-CP'!B11="","",'Français fin-CP'!B11)</f>
      </c>
      <c r="C11" s="254"/>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22">
        <f t="shared" si="0"/>
      </c>
      <c r="AI11" s="22">
        <f t="shared" si="1"/>
      </c>
      <c r="AJ11" s="133">
        <f t="shared" si="8"/>
      </c>
      <c r="AK11" s="134">
        <f t="shared" si="2"/>
      </c>
      <c r="AL11" s="135">
        <f t="shared" si="3"/>
        <v>0</v>
      </c>
      <c r="AM11" s="22">
        <f t="shared" si="9"/>
      </c>
      <c r="AN11" s="136">
        <f t="shared" si="10"/>
      </c>
      <c r="AO11" s="22">
        <f t="shared" si="11"/>
        <v>0</v>
      </c>
      <c r="AP11" s="22">
        <f t="shared" si="4"/>
      </c>
      <c r="AQ11" s="22">
        <f t="shared" si="12"/>
      </c>
      <c r="AR11" s="136">
        <f t="shared" si="13"/>
      </c>
      <c r="AS11" s="22">
        <f t="shared" si="14"/>
        <v>0</v>
      </c>
      <c r="AT11" s="22">
        <f t="shared" si="5"/>
      </c>
      <c r="AU11" s="22">
        <f t="shared" si="15"/>
      </c>
      <c r="AV11" s="136">
        <f t="shared" si="16"/>
      </c>
      <c r="AW11" s="22">
        <f t="shared" si="17"/>
        <v>0</v>
      </c>
      <c r="AX11" s="22">
        <f t="shared" si="18"/>
      </c>
      <c r="AY11" s="22">
        <f t="shared" si="6"/>
      </c>
      <c r="AZ11" s="136">
        <f t="shared" si="19"/>
      </c>
      <c r="BA11" s="22">
        <f t="shared" si="7"/>
        <v>0</v>
      </c>
      <c r="BB11" s="22">
        <f t="shared" si="20"/>
      </c>
      <c r="BC11" s="136">
        <f t="shared" si="21"/>
      </c>
      <c r="BD11" s="20"/>
      <c r="BE11" s="20"/>
      <c r="BF11" s="111"/>
      <c r="BG11" s="111"/>
      <c r="BH11" s="111"/>
      <c r="BI11" s="111"/>
      <c r="BJ11" s="111"/>
      <c r="BK11" s="111"/>
    </row>
    <row r="12" spans="1:63" s="10" customFormat="1" ht="15.75" customHeight="1">
      <c r="A12" s="22">
        <v>7</v>
      </c>
      <c r="B12" s="254">
        <f>IF('Français fin-CP'!B12="","",'Français fin-CP'!B12)</f>
      </c>
      <c r="C12" s="254"/>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22">
        <f t="shared" si="0"/>
      </c>
      <c r="AI12" s="22">
        <f t="shared" si="1"/>
      </c>
      <c r="AJ12" s="133">
        <f t="shared" si="8"/>
      </c>
      <c r="AK12" s="134">
        <f t="shared" si="2"/>
      </c>
      <c r="AL12" s="135">
        <f t="shared" si="3"/>
        <v>0</v>
      </c>
      <c r="AM12" s="22">
        <f t="shared" si="9"/>
      </c>
      <c r="AN12" s="136">
        <f t="shared" si="10"/>
      </c>
      <c r="AO12" s="22">
        <f t="shared" si="11"/>
        <v>0</v>
      </c>
      <c r="AP12" s="22">
        <f t="shared" si="4"/>
      </c>
      <c r="AQ12" s="22">
        <f t="shared" si="12"/>
      </c>
      <c r="AR12" s="136">
        <f t="shared" si="13"/>
      </c>
      <c r="AS12" s="22">
        <f t="shared" si="14"/>
        <v>0</v>
      </c>
      <c r="AT12" s="22">
        <f t="shared" si="5"/>
      </c>
      <c r="AU12" s="22">
        <f t="shared" si="15"/>
      </c>
      <c r="AV12" s="136">
        <f t="shared" si="16"/>
      </c>
      <c r="AW12" s="22">
        <f t="shared" si="17"/>
        <v>0</v>
      </c>
      <c r="AX12" s="22">
        <f t="shared" si="18"/>
      </c>
      <c r="AY12" s="22">
        <f t="shared" si="6"/>
      </c>
      <c r="AZ12" s="136">
        <f t="shared" si="19"/>
      </c>
      <c r="BA12" s="22">
        <f t="shared" si="7"/>
        <v>0</v>
      </c>
      <c r="BB12" s="22">
        <f t="shared" si="20"/>
      </c>
      <c r="BC12" s="136">
        <f t="shared" si="21"/>
      </c>
      <c r="BD12" s="20"/>
      <c r="BE12" s="20"/>
      <c r="BF12" s="111"/>
      <c r="BG12" s="111"/>
      <c r="BH12" s="111"/>
      <c r="BI12" s="111"/>
      <c r="BJ12" s="111"/>
      <c r="BK12" s="111"/>
    </row>
    <row r="13" spans="1:63" s="10" customFormat="1" ht="15.75" customHeight="1">
      <c r="A13" s="22">
        <v>8</v>
      </c>
      <c r="B13" s="254">
        <f>IF('Français fin-CP'!B13="","",'Français fin-CP'!B13)</f>
      </c>
      <c r="C13" s="254"/>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22">
        <f t="shared" si="0"/>
      </c>
      <c r="AI13" s="22">
        <f t="shared" si="1"/>
      </c>
      <c r="AJ13" s="133">
        <f t="shared" si="8"/>
      </c>
      <c r="AK13" s="134">
        <f t="shared" si="2"/>
      </c>
      <c r="AL13" s="135">
        <f t="shared" si="3"/>
        <v>0</v>
      </c>
      <c r="AM13" s="22">
        <f t="shared" si="9"/>
      </c>
      <c r="AN13" s="136">
        <f t="shared" si="10"/>
      </c>
      <c r="AO13" s="22">
        <f t="shared" si="11"/>
        <v>0</v>
      </c>
      <c r="AP13" s="22">
        <f t="shared" si="4"/>
      </c>
      <c r="AQ13" s="22">
        <f t="shared" si="12"/>
      </c>
      <c r="AR13" s="136">
        <f t="shared" si="13"/>
      </c>
      <c r="AS13" s="22">
        <f t="shared" si="14"/>
        <v>0</v>
      </c>
      <c r="AT13" s="22">
        <f t="shared" si="5"/>
      </c>
      <c r="AU13" s="22">
        <f t="shared" si="15"/>
      </c>
      <c r="AV13" s="136">
        <f t="shared" si="16"/>
      </c>
      <c r="AW13" s="22">
        <f t="shared" si="17"/>
        <v>0</v>
      </c>
      <c r="AX13" s="22">
        <f t="shared" si="18"/>
      </c>
      <c r="AY13" s="22">
        <f t="shared" si="6"/>
      </c>
      <c r="AZ13" s="136">
        <f t="shared" si="19"/>
      </c>
      <c r="BA13" s="22">
        <f t="shared" si="7"/>
        <v>0</v>
      </c>
      <c r="BB13" s="22">
        <f t="shared" si="20"/>
      </c>
      <c r="BC13" s="136">
        <f t="shared" si="21"/>
      </c>
      <c r="BD13" s="20"/>
      <c r="BE13" s="20"/>
      <c r="BF13" s="111"/>
      <c r="BG13" s="111"/>
      <c r="BH13" s="111"/>
      <c r="BI13" s="111"/>
      <c r="BJ13" s="111"/>
      <c r="BK13" s="111"/>
    </row>
    <row r="14" spans="1:63" s="10" customFormat="1" ht="15.75" customHeight="1">
      <c r="A14" s="22">
        <v>9</v>
      </c>
      <c r="B14" s="254">
        <f>IF('Français fin-CP'!B14="","",'Français fin-CP'!B14)</f>
      </c>
      <c r="C14" s="254"/>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22">
        <f t="shared" si="0"/>
      </c>
      <c r="AI14" s="22">
        <f t="shared" si="1"/>
      </c>
      <c r="AJ14" s="133">
        <f t="shared" si="8"/>
      </c>
      <c r="AK14" s="134">
        <f t="shared" si="2"/>
      </c>
      <c r="AL14" s="135">
        <f t="shared" si="3"/>
        <v>0</v>
      </c>
      <c r="AM14" s="22">
        <f t="shared" si="9"/>
      </c>
      <c r="AN14" s="136">
        <f t="shared" si="10"/>
      </c>
      <c r="AO14" s="22">
        <f t="shared" si="11"/>
        <v>0</v>
      </c>
      <c r="AP14" s="22">
        <f t="shared" si="4"/>
      </c>
      <c r="AQ14" s="22">
        <f t="shared" si="12"/>
      </c>
      <c r="AR14" s="136">
        <f t="shared" si="13"/>
      </c>
      <c r="AS14" s="22">
        <f t="shared" si="14"/>
        <v>0</v>
      </c>
      <c r="AT14" s="22">
        <f t="shared" si="5"/>
      </c>
      <c r="AU14" s="22">
        <f t="shared" si="15"/>
      </c>
      <c r="AV14" s="136">
        <f t="shared" si="16"/>
      </c>
      <c r="AW14" s="22">
        <f t="shared" si="17"/>
        <v>0</v>
      </c>
      <c r="AX14" s="22">
        <f t="shared" si="18"/>
      </c>
      <c r="AY14" s="22">
        <f t="shared" si="6"/>
      </c>
      <c r="AZ14" s="136">
        <f t="shared" si="19"/>
      </c>
      <c r="BA14" s="22">
        <f t="shared" si="7"/>
        <v>0</v>
      </c>
      <c r="BB14" s="22">
        <f t="shared" si="20"/>
      </c>
      <c r="BC14" s="136">
        <f t="shared" si="21"/>
      </c>
      <c r="BD14" s="20"/>
      <c r="BE14" s="20"/>
      <c r="BF14" s="111"/>
      <c r="BG14" s="111"/>
      <c r="BH14" s="111"/>
      <c r="BI14" s="111"/>
      <c r="BJ14" s="111"/>
      <c r="BK14" s="111"/>
    </row>
    <row r="15" spans="1:63" s="10" customFormat="1" ht="15.75" customHeight="1">
      <c r="A15" s="22">
        <v>10</v>
      </c>
      <c r="B15" s="254">
        <f>IF('Français fin-CP'!B15="","",'Français fin-CP'!B15)</f>
      </c>
      <c r="C15" s="254"/>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22">
        <f t="shared" si="0"/>
      </c>
      <c r="AI15" s="22">
        <f t="shared" si="1"/>
      </c>
      <c r="AJ15" s="133">
        <f t="shared" si="8"/>
      </c>
      <c r="AK15" s="134">
        <f t="shared" si="2"/>
      </c>
      <c r="AL15" s="135">
        <f t="shared" si="3"/>
        <v>0</v>
      </c>
      <c r="AM15" s="22">
        <f t="shared" si="9"/>
      </c>
      <c r="AN15" s="136">
        <f t="shared" si="10"/>
      </c>
      <c r="AO15" s="22">
        <f t="shared" si="11"/>
        <v>0</v>
      </c>
      <c r="AP15" s="22">
        <f t="shared" si="4"/>
      </c>
      <c r="AQ15" s="22">
        <f t="shared" si="12"/>
      </c>
      <c r="AR15" s="136">
        <f t="shared" si="13"/>
      </c>
      <c r="AS15" s="22">
        <f t="shared" si="14"/>
        <v>0</v>
      </c>
      <c r="AT15" s="22">
        <f t="shared" si="5"/>
      </c>
      <c r="AU15" s="22">
        <f t="shared" si="15"/>
      </c>
      <c r="AV15" s="136">
        <f t="shared" si="16"/>
      </c>
      <c r="AW15" s="22">
        <f t="shared" si="17"/>
        <v>0</v>
      </c>
      <c r="AX15" s="22">
        <f t="shared" si="18"/>
      </c>
      <c r="AY15" s="22">
        <f t="shared" si="6"/>
      </c>
      <c r="AZ15" s="136">
        <f t="shared" si="19"/>
      </c>
      <c r="BA15" s="22">
        <f t="shared" si="7"/>
        <v>0</v>
      </c>
      <c r="BB15" s="22">
        <f t="shared" si="20"/>
      </c>
      <c r="BC15" s="136">
        <f t="shared" si="21"/>
      </c>
      <c r="BD15" s="20"/>
      <c r="BE15" s="20"/>
      <c r="BF15" s="111"/>
      <c r="BG15" s="111"/>
      <c r="BH15" s="111"/>
      <c r="BI15" s="111"/>
      <c r="BJ15" s="111"/>
      <c r="BK15" s="111"/>
    </row>
    <row r="16" spans="1:63" s="10" customFormat="1" ht="15.75" customHeight="1">
      <c r="A16" s="22">
        <v>11</v>
      </c>
      <c r="B16" s="254">
        <f>IF('Français fin-CP'!B16="","",'Français fin-CP'!B16)</f>
      </c>
      <c r="C16" s="254"/>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2">
        <f t="shared" si="0"/>
      </c>
      <c r="AI16" s="22">
        <f t="shared" si="1"/>
      </c>
      <c r="AJ16" s="133">
        <f t="shared" si="8"/>
      </c>
      <c r="AK16" s="134">
        <f t="shared" si="2"/>
      </c>
      <c r="AL16" s="135">
        <f t="shared" si="3"/>
        <v>0</v>
      </c>
      <c r="AM16" s="22">
        <f t="shared" si="9"/>
      </c>
      <c r="AN16" s="136">
        <f t="shared" si="10"/>
      </c>
      <c r="AO16" s="22">
        <f t="shared" si="11"/>
        <v>0</v>
      </c>
      <c r="AP16" s="22">
        <f t="shared" si="4"/>
      </c>
      <c r="AQ16" s="22">
        <f t="shared" si="12"/>
      </c>
      <c r="AR16" s="136">
        <f t="shared" si="13"/>
      </c>
      <c r="AS16" s="22">
        <f t="shared" si="14"/>
        <v>0</v>
      </c>
      <c r="AT16" s="22">
        <f t="shared" si="5"/>
      </c>
      <c r="AU16" s="22">
        <f t="shared" si="15"/>
      </c>
      <c r="AV16" s="136">
        <f t="shared" si="16"/>
      </c>
      <c r="AW16" s="22">
        <f t="shared" si="17"/>
        <v>0</v>
      </c>
      <c r="AX16" s="22">
        <f t="shared" si="18"/>
      </c>
      <c r="AY16" s="22">
        <f t="shared" si="6"/>
      </c>
      <c r="AZ16" s="136">
        <f t="shared" si="19"/>
      </c>
      <c r="BA16" s="22">
        <f t="shared" si="7"/>
        <v>0</v>
      </c>
      <c r="BB16" s="22">
        <f t="shared" si="20"/>
      </c>
      <c r="BC16" s="136">
        <f t="shared" si="21"/>
      </c>
      <c r="BD16" s="20"/>
      <c r="BE16" s="20"/>
      <c r="BF16" s="111"/>
      <c r="BG16" s="111"/>
      <c r="BH16" s="111"/>
      <c r="BI16" s="111"/>
      <c r="BJ16" s="111"/>
      <c r="BK16" s="111"/>
    </row>
    <row r="17" spans="1:63" s="10" customFormat="1" ht="15.75" customHeight="1">
      <c r="A17" s="22">
        <v>12</v>
      </c>
      <c r="B17" s="254">
        <f>IF('Français fin-CP'!B17="","",'Français fin-CP'!B17)</f>
      </c>
      <c r="C17" s="254"/>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2">
        <f t="shared" si="0"/>
      </c>
      <c r="AI17" s="22">
        <f t="shared" si="1"/>
      </c>
      <c r="AJ17" s="133">
        <f t="shared" si="8"/>
      </c>
      <c r="AK17" s="134">
        <f t="shared" si="2"/>
      </c>
      <c r="AL17" s="135">
        <f t="shared" si="3"/>
        <v>0</v>
      </c>
      <c r="AM17" s="22">
        <f t="shared" si="9"/>
      </c>
      <c r="AN17" s="136">
        <f t="shared" si="10"/>
      </c>
      <c r="AO17" s="22">
        <f t="shared" si="11"/>
        <v>0</v>
      </c>
      <c r="AP17" s="22">
        <f t="shared" si="4"/>
      </c>
      <c r="AQ17" s="22">
        <f t="shared" si="12"/>
      </c>
      <c r="AR17" s="136">
        <f t="shared" si="13"/>
      </c>
      <c r="AS17" s="22">
        <f t="shared" si="14"/>
        <v>0</v>
      </c>
      <c r="AT17" s="22">
        <f t="shared" si="5"/>
      </c>
      <c r="AU17" s="22">
        <f t="shared" si="15"/>
      </c>
      <c r="AV17" s="136">
        <f t="shared" si="16"/>
      </c>
      <c r="AW17" s="22">
        <f t="shared" si="17"/>
        <v>0</v>
      </c>
      <c r="AX17" s="22">
        <f t="shared" si="18"/>
      </c>
      <c r="AY17" s="22">
        <f t="shared" si="6"/>
      </c>
      <c r="AZ17" s="136">
        <f t="shared" si="19"/>
      </c>
      <c r="BA17" s="22">
        <f t="shared" si="7"/>
        <v>0</v>
      </c>
      <c r="BB17" s="22">
        <f t="shared" si="20"/>
      </c>
      <c r="BC17" s="136">
        <f t="shared" si="21"/>
      </c>
      <c r="BD17" s="20"/>
      <c r="BE17" s="20"/>
      <c r="BF17" s="111"/>
      <c r="BG17" s="111"/>
      <c r="BH17" s="111"/>
      <c r="BI17" s="111"/>
      <c r="BJ17" s="111"/>
      <c r="BK17" s="111"/>
    </row>
    <row r="18" spans="1:63" s="10" customFormat="1" ht="15.75" customHeight="1">
      <c r="A18" s="22">
        <v>13</v>
      </c>
      <c r="B18" s="254">
        <f>IF('Français fin-CP'!B18="","",'Français fin-CP'!B18)</f>
      </c>
      <c r="C18" s="254"/>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2">
        <f t="shared" si="0"/>
      </c>
      <c r="AI18" s="22">
        <f t="shared" si="1"/>
      </c>
      <c r="AJ18" s="133">
        <f t="shared" si="8"/>
      </c>
      <c r="AK18" s="134">
        <f t="shared" si="2"/>
      </c>
      <c r="AL18" s="135">
        <f t="shared" si="3"/>
        <v>0</v>
      </c>
      <c r="AM18" s="22">
        <f t="shared" si="9"/>
      </c>
      <c r="AN18" s="136">
        <f t="shared" si="10"/>
      </c>
      <c r="AO18" s="22">
        <f t="shared" si="11"/>
        <v>0</v>
      </c>
      <c r="AP18" s="22">
        <f t="shared" si="4"/>
      </c>
      <c r="AQ18" s="22">
        <f t="shared" si="12"/>
      </c>
      <c r="AR18" s="136">
        <f t="shared" si="13"/>
      </c>
      <c r="AS18" s="22">
        <f t="shared" si="14"/>
        <v>0</v>
      </c>
      <c r="AT18" s="22">
        <f t="shared" si="5"/>
      </c>
      <c r="AU18" s="22">
        <f t="shared" si="15"/>
      </c>
      <c r="AV18" s="136">
        <f t="shared" si="16"/>
      </c>
      <c r="AW18" s="22">
        <f t="shared" si="17"/>
        <v>0</v>
      </c>
      <c r="AX18" s="22">
        <f t="shared" si="18"/>
      </c>
      <c r="AY18" s="22">
        <f t="shared" si="6"/>
      </c>
      <c r="AZ18" s="136">
        <f t="shared" si="19"/>
      </c>
      <c r="BA18" s="22">
        <f t="shared" si="7"/>
        <v>0</v>
      </c>
      <c r="BB18" s="22">
        <f t="shared" si="20"/>
      </c>
      <c r="BC18" s="136">
        <f t="shared" si="21"/>
      </c>
      <c r="BD18" s="20"/>
      <c r="BE18" s="20"/>
      <c r="BF18" s="111"/>
      <c r="BG18" s="111"/>
      <c r="BH18" s="111"/>
      <c r="BI18" s="111"/>
      <c r="BJ18" s="111"/>
      <c r="BK18" s="111"/>
    </row>
    <row r="19" spans="1:63" s="10" customFormat="1" ht="15.75" customHeight="1">
      <c r="A19" s="22">
        <v>14</v>
      </c>
      <c r="B19" s="254">
        <f>IF('Français fin-CP'!B19="","",'Français fin-CP'!B19)</f>
      </c>
      <c r="C19" s="254"/>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2">
        <f t="shared" si="0"/>
      </c>
      <c r="AI19" s="22">
        <f t="shared" si="1"/>
      </c>
      <c r="AJ19" s="133">
        <f t="shared" si="8"/>
      </c>
      <c r="AK19" s="134">
        <f t="shared" si="2"/>
      </c>
      <c r="AL19" s="135">
        <f t="shared" si="3"/>
        <v>0</v>
      </c>
      <c r="AM19" s="22">
        <f t="shared" si="9"/>
      </c>
      <c r="AN19" s="136">
        <f t="shared" si="10"/>
      </c>
      <c r="AO19" s="22">
        <f t="shared" si="11"/>
        <v>0</v>
      </c>
      <c r="AP19" s="22">
        <f t="shared" si="4"/>
      </c>
      <c r="AQ19" s="22">
        <f t="shared" si="12"/>
      </c>
      <c r="AR19" s="136">
        <f t="shared" si="13"/>
      </c>
      <c r="AS19" s="22">
        <f t="shared" si="14"/>
        <v>0</v>
      </c>
      <c r="AT19" s="22">
        <f t="shared" si="5"/>
      </c>
      <c r="AU19" s="22">
        <f t="shared" si="15"/>
      </c>
      <c r="AV19" s="136">
        <f t="shared" si="16"/>
      </c>
      <c r="AW19" s="22">
        <f t="shared" si="17"/>
        <v>0</v>
      </c>
      <c r="AX19" s="22">
        <f t="shared" si="18"/>
      </c>
      <c r="AY19" s="22">
        <f t="shared" si="6"/>
      </c>
      <c r="AZ19" s="136">
        <f t="shared" si="19"/>
      </c>
      <c r="BA19" s="22">
        <f t="shared" si="7"/>
        <v>0</v>
      </c>
      <c r="BB19" s="22">
        <f t="shared" si="20"/>
      </c>
      <c r="BC19" s="136">
        <f t="shared" si="21"/>
      </c>
      <c r="BD19" s="20"/>
      <c r="BE19" s="20"/>
      <c r="BF19" s="111"/>
      <c r="BG19" s="111"/>
      <c r="BH19" s="111"/>
      <c r="BI19" s="111"/>
      <c r="BJ19" s="111"/>
      <c r="BK19" s="111"/>
    </row>
    <row r="20" spans="1:63" s="10" customFormat="1" ht="15.75" customHeight="1">
      <c r="A20" s="22">
        <v>15</v>
      </c>
      <c r="B20" s="254">
        <f>IF('Français fin-CP'!B20="","",'Français fin-CP'!B20)</f>
      </c>
      <c r="C20" s="254"/>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2">
        <f t="shared" si="0"/>
      </c>
      <c r="AI20" s="22">
        <f t="shared" si="1"/>
      </c>
      <c r="AJ20" s="133">
        <f t="shared" si="8"/>
      </c>
      <c r="AK20" s="134">
        <f t="shared" si="2"/>
      </c>
      <c r="AL20" s="135">
        <f t="shared" si="3"/>
        <v>0</v>
      </c>
      <c r="AM20" s="22">
        <f t="shared" si="9"/>
      </c>
      <c r="AN20" s="136">
        <f t="shared" si="10"/>
      </c>
      <c r="AO20" s="22">
        <f t="shared" si="11"/>
        <v>0</v>
      </c>
      <c r="AP20" s="22">
        <f t="shared" si="4"/>
      </c>
      <c r="AQ20" s="22">
        <f t="shared" si="12"/>
      </c>
      <c r="AR20" s="136">
        <f t="shared" si="13"/>
      </c>
      <c r="AS20" s="22">
        <f t="shared" si="14"/>
        <v>0</v>
      </c>
      <c r="AT20" s="22">
        <f t="shared" si="5"/>
      </c>
      <c r="AU20" s="22">
        <f t="shared" si="15"/>
      </c>
      <c r="AV20" s="136">
        <f t="shared" si="16"/>
      </c>
      <c r="AW20" s="22">
        <f t="shared" si="17"/>
        <v>0</v>
      </c>
      <c r="AX20" s="22">
        <f t="shared" si="18"/>
      </c>
      <c r="AY20" s="22">
        <f t="shared" si="6"/>
      </c>
      <c r="AZ20" s="136">
        <f t="shared" si="19"/>
      </c>
      <c r="BA20" s="22">
        <f t="shared" si="7"/>
        <v>0</v>
      </c>
      <c r="BB20" s="22">
        <f t="shared" si="20"/>
      </c>
      <c r="BC20" s="136">
        <f t="shared" si="21"/>
      </c>
      <c r="BD20" s="20"/>
      <c r="BE20" s="20"/>
      <c r="BF20" s="111"/>
      <c r="BG20" s="111"/>
      <c r="BH20" s="111"/>
      <c r="BI20" s="111"/>
      <c r="BJ20" s="111"/>
      <c r="BK20" s="111"/>
    </row>
    <row r="21" spans="1:63" s="10" customFormat="1" ht="15.75" customHeight="1">
      <c r="A21" s="22">
        <v>16</v>
      </c>
      <c r="B21" s="254">
        <f>IF('Français fin-CP'!B21="","",'Français fin-CP'!B21)</f>
      </c>
      <c r="C21" s="254"/>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2">
        <f t="shared" si="0"/>
      </c>
      <c r="AI21" s="22">
        <f t="shared" si="1"/>
      </c>
      <c r="AJ21" s="133">
        <f t="shared" si="8"/>
      </c>
      <c r="AK21" s="134">
        <f t="shared" si="2"/>
      </c>
      <c r="AL21" s="135">
        <f t="shared" si="3"/>
        <v>0</v>
      </c>
      <c r="AM21" s="22">
        <f t="shared" si="9"/>
      </c>
      <c r="AN21" s="136">
        <f t="shared" si="10"/>
      </c>
      <c r="AO21" s="22">
        <f t="shared" si="11"/>
        <v>0</v>
      </c>
      <c r="AP21" s="22">
        <f t="shared" si="4"/>
      </c>
      <c r="AQ21" s="22">
        <f t="shared" si="12"/>
      </c>
      <c r="AR21" s="136">
        <f t="shared" si="13"/>
      </c>
      <c r="AS21" s="22">
        <f t="shared" si="14"/>
        <v>0</v>
      </c>
      <c r="AT21" s="22">
        <f t="shared" si="5"/>
      </c>
      <c r="AU21" s="22">
        <f t="shared" si="15"/>
      </c>
      <c r="AV21" s="136">
        <f t="shared" si="16"/>
      </c>
      <c r="AW21" s="22">
        <f t="shared" si="17"/>
        <v>0</v>
      </c>
      <c r="AX21" s="22">
        <f t="shared" si="18"/>
      </c>
      <c r="AY21" s="22">
        <f t="shared" si="6"/>
      </c>
      <c r="AZ21" s="136">
        <f t="shared" si="19"/>
      </c>
      <c r="BA21" s="22">
        <f t="shared" si="7"/>
        <v>0</v>
      </c>
      <c r="BB21" s="22">
        <f t="shared" si="20"/>
      </c>
      <c r="BC21" s="136">
        <f t="shared" si="21"/>
      </c>
      <c r="BD21" s="20"/>
      <c r="BE21" s="20"/>
      <c r="BF21" s="111"/>
      <c r="BG21" s="111"/>
      <c r="BH21" s="111"/>
      <c r="BI21" s="111"/>
      <c r="BJ21" s="111"/>
      <c r="BK21" s="111"/>
    </row>
    <row r="22" spans="1:63" s="10" customFormat="1" ht="15.75" customHeight="1">
      <c r="A22" s="22">
        <v>17</v>
      </c>
      <c r="B22" s="254">
        <f>IF('Français fin-CP'!B22="","",'Français fin-CP'!B22)</f>
      </c>
      <c r="C22" s="254"/>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2">
        <f t="shared" si="0"/>
      </c>
      <c r="AI22" s="22">
        <f t="shared" si="1"/>
      </c>
      <c r="AJ22" s="133">
        <f t="shared" si="8"/>
      </c>
      <c r="AK22" s="134">
        <f t="shared" si="2"/>
      </c>
      <c r="AL22" s="135">
        <f t="shared" si="3"/>
        <v>0</v>
      </c>
      <c r="AM22" s="22">
        <f t="shared" si="9"/>
      </c>
      <c r="AN22" s="136">
        <f t="shared" si="10"/>
      </c>
      <c r="AO22" s="22">
        <f t="shared" si="11"/>
        <v>0</v>
      </c>
      <c r="AP22" s="22">
        <f t="shared" si="4"/>
      </c>
      <c r="AQ22" s="22">
        <f t="shared" si="12"/>
      </c>
      <c r="AR22" s="136">
        <f t="shared" si="13"/>
      </c>
      <c r="AS22" s="22">
        <f t="shared" si="14"/>
        <v>0</v>
      </c>
      <c r="AT22" s="22">
        <f t="shared" si="5"/>
      </c>
      <c r="AU22" s="22">
        <f t="shared" si="15"/>
      </c>
      <c r="AV22" s="136">
        <f t="shared" si="16"/>
      </c>
      <c r="AW22" s="22">
        <f t="shared" si="17"/>
        <v>0</v>
      </c>
      <c r="AX22" s="22">
        <f t="shared" si="18"/>
      </c>
      <c r="AY22" s="22">
        <f t="shared" si="6"/>
      </c>
      <c r="AZ22" s="136">
        <f t="shared" si="19"/>
      </c>
      <c r="BA22" s="22">
        <f t="shared" si="7"/>
        <v>0</v>
      </c>
      <c r="BB22" s="22">
        <f t="shared" si="20"/>
      </c>
      <c r="BC22" s="136">
        <f t="shared" si="21"/>
      </c>
      <c r="BD22" s="20"/>
      <c r="BE22" s="20"/>
      <c r="BF22" s="111"/>
      <c r="BG22" s="111"/>
      <c r="BH22" s="111"/>
      <c r="BI22" s="111"/>
      <c r="BJ22" s="111"/>
      <c r="BK22" s="111"/>
    </row>
    <row r="23" spans="1:63" s="10" customFormat="1" ht="15.75" customHeight="1">
      <c r="A23" s="22">
        <v>18</v>
      </c>
      <c r="B23" s="254">
        <f>IF('Français fin-CP'!B23="","",'Français fin-CP'!B23)</f>
      </c>
      <c r="C23" s="254"/>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2">
        <f t="shared" si="0"/>
      </c>
      <c r="AI23" s="22">
        <f t="shared" si="1"/>
      </c>
      <c r="AJ23" s="133">
        <f t="shared" si="8"/>
      </c>
      <c r="AK23" s="134">
        <f t="shared" si="2"/>
      </c>
      <c r="AL23" s="135">
        <f t="shared" si="3"/>
        <v>0</v>
      </c>
      <c r="AM23" s="22">
        <f t="shared" si="9"/>
      </c>
      <c r="AN23" s="136">
        <f t="shared" si="10"/>
      </c>
      <c r="AO23" s="22">
        <f t="shared" si="11"/>
        <v>0</v>
      </c>
      <c r="AP23" s="22">
        <f t="shared" si="4"/>
      </c>
      <c r="AQ23" s="22">
        <f t="shared" si="12"/>
      </c>
      <c r="AR23" s="136">
        <f t="shared" si="13"/>
      </c>
      <c r="AS23" s="22">
        <f t="shared" si="14"/>
        <v>0</v>
      </c>
      <c r="AT23" s="22">
        <f t="shared" si="5"/>
      </c>
      <c r="AU23" s="22">
        <f t="shared" si="15"/>
      </c>
      <c r="AV23" s="136">
        <f t="shared" si="16"/>
      </c>
      <c r="AW23" s="22">
        <f t="shared" si="17"/>
        <v>0</v>
      </c>
      <c r="AX23" s="22">
        <f t="shared" si="18"/>
      </c>
      <c r="AY23" s="22">
        <f t="shared" si="6"/>
      </c>
      <c r="AZ23" s="136">
        <f t="shared" si="19"/>
      </c>
      <c r="BA23" s="22">
        <f t="shared" si="7"/>
        <v>0</v>
      </c>
      <c r="BB23" s="22">
        <f t="shared" si="20"/>
      </c>
      <c r="BC23" s="136">
        <f t="shared" si="21"/>
      </c>
      <c r="BD23" s="20"/>
      <c r="BE23" s="20"/>
      <c r="BF23" s="111"/>
      <c r="BG23" s="111"/>
      <c r="BH23" s="111"/>
      <c r="BI23" s="111"/>
      <c r="BJ23" s="111"/>
      <c r="BK23" s="111"/>
    </row>
    <row r="24" spans="1:63" s="10" customFormat="1" ht="15.75" customHeight="1">
      <c r="A24" s="22">
        <v>19</v>
      </c>
      <c r="B24" s="254">
        <f>IF('Français fin-CP'!B24="","",'Français fin-CP'!B24)</f>
      </c>
      <c r="C24" s="254"/>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2">
        <f t="shared" si="0"/>
      </c>
      <c r="AI24" s="22">
        <f t="shared" si="1"/>
      </c>
      <c r="AJ24" s="133">
        <f t="shared" si="8"/>
      </c>
      <c r="AK24" s="134">
        <f t="shared" si="2"/>
      </c>
      <c r="AL24" s="135">
        <f t="shared" si="3"/>
        <v>0</v>
      </c>
      <c r="AM24" s="22">
        <f t="shared" si="9"/>
      </c>
      <c r="AN24" s="136">
        <f t="shared" si="10"/>
      </c>
      <c r="AO24" s="22">
        <f t="shared" si="11"/>
        <v>0</v>
      </c>
      <c r="AP24" s="22">
        <f t="shared" si="4"/>
      </c>
      <c r="AQ24" s="22">
        <f t="shared" si="12"/>
      </c>
      <c r="AR24" s="136">
        <f t="shared" si="13"/>
      </c>
      <c r="AS24" s="22">
        <f t="shared" si="14"/>
        <v>0</v>
      </c>
      <c r="AT24" s="22">
        <f t="shared" si="5"/>
      </c>
      <c r="AU24" s="22">
        <f t="shared" si="15"/>
      </c>
      <c r="AV24" s="136">
        <f t="shared" si="16"/>
      </c>
      <c r="AW24" s="22">
        <f t="shared" si="17"/>
        <v>0</v>
      </c>
      <c r="AX24" s="22">
        <f t="shared" si="18"/>
      </c>
      <c r="AY24" s="22">
        <f t="shared" si="6"/>
      </c>
      <c r="AZ24" s="136">
        <f t="shared" si="19"/>
      </c>
      <c r="BA24" s="22">
        <f t="shared" si="7"/>
        <v>0</v>
      </c>
      <c r="BB24" s="22">
        <f t="shared" si="20"/>
      </c>
      <c r="BC24" s="136">
        <f t="shared" si="21"/>
      </c>
      <c r="BD24" s="20"/>
      <c r="BE24" s="20"/>
      <c r="BF24" s="111"/>
      <c r="BG24" s="111"/>
      <c r="BH24" s="111"/>
      <c r="BI24" s="111"/>
      <c r="BJ24" s="111"/>
      <c r="BK24" s="111"/>
    </row>
    <row r="25" spans="1:63" s="10" customFormat="1" ht="15.75" customHeight="1">
      <c r="A25" s="22">
        <v>20</v>
      </c>
      <c r="B25" s="254">
        <f>IF('Français fin-CP'!B25="","",'Français fin-CP'!B25)</f>
      </c>
      <c r="C25" s="254"/>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2">
        <f t="shared" si="0"/>
      </c>
      <c r="AI25" s="22">
        <f t="shared" si="1"/>
      </c>
      <c r="AJ25" s="133">
        <f t="shared" si="8"/>
      </c>
      <c r="AK25" s="134">
        <f t="shared" si="2"/>
      </c>
      <c r="AL25" s="135">
        <f t="shared" si="3"/>
        <v>0</v>
      </c>
      <c r="AM25" s="22">
        <f t="shared" si="9"/>
      </c>
      <c r="AN25" s="136">
        <f t="shared" si="10"/>
      </c>
      <c r="AO25" s="22">
        <f t="shared" si="11"/>
        <v>0</v>
      </c>
      <c r="AP25" s="22">
        <f t="shared" si="4"/>
      </c>
      <c r="AQ25" s="22">
        <f t="shared" si="12"/>
      </c>
      <c r="AR25" s="136">
        <f t="shared" si="13"/>
      </c>
      <c r="AS25" s="22">
        <f t="shared" si="14"/>
        <v>0</v>
      </c>
      <c r="AT25" s="22">
        <f t="shared" si="5"/>
      </c>
      <c r="AU25" s="22">
        <f t="shared" si="15"/>
      </c>
      <c r="AV25" s="136">
        <f t="shared" si="16"/>
      </c>
      <c r="AW25" s="22">
        <f t="shared" si="17"/>
        <v>0</v>
      </c>
      <c r="AX25" s="22">
        <f t="shared" si="18"/>
      </c>
      <c r="AY25" s="22">
        <f t="shared" si="6"/>
      </c>
      <c r="AZ25" s="136">
        <f t="shared" si="19"/>
      </c>
      <c r="BA25" s="22">
        <f t="shared" si="7"/>
        <v>0</v>
      </c>
      <c r="BB25" s="22">
        <f t="shared" si="20"/>
      </c>
      <c r="BC25" s="136">
        <f t="shared" si="21"/>
      </c>
      <c r="BD25" s="20"/>
      <c r="BE25" s="20"/>
      <c r="BF25" s="111"/>
      <c r="BG25" s="111"/>
      <c r="BH25" s="111"/>
      <c r="BI25" s="111"/>
      <c r="BJ25" s="111"/>
      <c r="BK25" s="111"/>
    </row>
    <row r="26" spans="1:63" s="10" customFormat="1" ht="15.75" customHeight="1">
      <c r="A26" s="22">
        <v>21</v>
      </c>
      <c r="B26" s="254">
        <f>IF('Français fin-CP'!B26="","",'Français fin-CP'!B26)</f>
      </c>
      <c r="C26" s="254"/>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2">
        <f t="shared" si="0"/>
      </c>
      <c r="AI26" s="22">
        <f t="shared" si="1"/>
      </c>
      <c r="AJ26" s="133">
        <f t="shared" si="8"/>
      </c>
      <c r="AK26" s="134">
        <f t="shared" si="2"/>
      </c>
      <c r="AL26" s="135">
        <f t="shared" si="3"/>
        <v>0</v>
      </c>
      <c r="AM26" s="22">
        <f t="shared" si="9"/>
      </c>
      <c r="AN26" s="136">
        <f t="shared" si="10"/>
      </c>
      <c r="AO26" s="22">
        <f t="shared" si="11"/>
        <v>0</v>
      </c>
      <c r="AP26" s="22">
        <f t="shared" si="4"/>
      </c>
      <c r="AQ26" s="22">
        <f t="shared" si="12"/>
      </c>
      <c r="AR26" s="136">
        <f t="shared" si="13"/>
      </c>
      <c r="AS26" s="22">
        <f t="shared" si="14"/>
        <v>0</v>
      </c>
      <c r="AT26" s="22">
        <f t="shared" si="5"/>
      </c>
      <c r="AU26" s="22">
        <f t="shared" si="15"/>
      </c>
      <c r="AV26" s="136">
        <f t="shared" si="16"/>
      </c>
      <c r="AW26" s="22">
        <f t="shared" si="17"/>
        <v>0</v>
      </c>
      <c r="AX26" s="22">
        <f t="shared" si="18"/>
      </c>
      <c r="AY26" s="22">
        <f t="shared" si="6"/>
      </c>
      <c r="AZ26" s="136">
        <f t="shared" si="19"/>
      </c>
      <c r="BA26" s="22">
        <f t="shared" si="7"/>
        <v>0</v>
      </c>
      <c r="BB26" s="22">
        <f t="shared" si="20"/>
      </c>
      <c r="BC26" s="136">
        <f t="shared" si="21"/>
      </c>
      <c r="BD26" s="20"/>
      <c r="BE26" s="20"/>
      <c r="BF26" s="111"/>
      <c r="BG26" s="111"/>
      <c r="BH26" s="111"/>
      <c r="BI26" s="111"/>
      <c r="BJ26" s="111"/>
      <c r="BK26" s="111"/>
    </row>
    <row r="27" spans="1:63" s="10" customFormat="1" ht="15.75" customHeight="1">
      <c r="A27" s="22">
        <v>22</v>
      </c>
      <c r="B27" s="254">
        <f>IF('Français fin-CP'!B27="","",'Français fin-CP'!B27)</f>
      </c>
      <c r="C27" s="254"/>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2">
        <f t="shared" si="0"/>
      </c>
      <c r="AI27" s="22">
        <f t="shared" si="1"/>
      </c>
      <c r="AJ27" s="133">
        <f t="shared" si="8"/>
      </c>
      <c r="AK27" s="134">
        <f t="shared" si="2"/>
      </c>
      <c r="AL27" s="135">
        <f t="shared" si="3"/>
        <v>0</v>
      </c>
      <c r="AM27" s="22">
        <f t="shared" si="9"/>
      </c>
      <c r="AN27" s="136">
        <f t="shared" si="10"/>
      </c>
      <c r="AO27" s="22">
        <f t="shared" si="11"/>
        <v>0</v>
      </c>
      <c r="AP27" s="22">
        <f t="shared" si="4"/>
      </c>
      <c r="AQ27" s="22">
        <f t="shared" si="12"/>
      </c>
      <c r="AR27" s="136">
        <f t="shared" si="13"/>
      </c>
      <c r="AS27" s="22">
        <f t="shared" si="14"/>
        <v>0</v>
      </c>
      <c r="AT27" s="22">
        <f t="shared" si="5"/>
      </c>
      <c r="AU27" s="22">
        <f t="shared" si="15"/>
      </c>
      <c r="AV27" s="136">
        <f t="shared" si="16"/>
      </c>
      <c r="AW27" s="22">
        <f t="shared" si="17"/>
        <v>0</v>
      </c>
      <c r="AX27" s="22">
        <f t="shared" si="18"/>
      </c>
      <c r="AY27" s="22">
        <f t="shared" si="6"/>
      </c>
      <c r="AZ27" s="136">
        <f t="shared" si="19"/>
      </c>
      <c r="BA27" s="22">
        <f t="shared" si="7"/>
        <v>0</v>
      </c>
      <c r="BB27" s="22">
        <f t="shared" si="20"/>
      </c>
      <c r="BC27" s="136">
        <f t="shared" si="21"/>
      </c>
      <c r="BD27" s="20"/>
      <c r="BE27" s="20"/>
      <c r="BF27" s="111"/>
      <c r="BG27" s="111"/>
      <c r="BH27" s="111"/>
      <c r="BI27" s="111"/>
      <c r="BJ27" s="111"/>
      <c r="BK27" s="111"/>
    </row>
    <row r="28" spans="1:63" s="10" customFormat="1" ht="15.75" customHeight="1">
      <c r="A28" s="22">
        <v>23</v>
      </c>
      <c r="B28" s="254">
        <f>IF('Français fin-CP'!B28="","",'Français fin-CP'!B28)</f>
      </c>
      <c r="C28" s="254"/>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2">
        <f t="shared" si="0"/>
      </c>
      <c r="AI28" s="22">
        <f t="shared" si="1"/>
      </c>
      <c r="AJ28" s="133">
        <f t="shared" si="8"/>
      </c>
      <c r="AK28" s="134">
        <f t="shared" si="2"/>
      </c>
      <c r="AL28" s="135">
        <f t="shared" si="3"/>
        <v>0</v>
      </c>
      <c r="AM28" s="22">
        <f t="shared" si="9"/>
      </c>
      <c r="AN28" s="136">
        <f t="shared" si="10"/>
      </c>
      <c r="AO28" s="22">
        <f t="shared" si="11"/>
        <v>0</v>
      </c>
      <c r="AP28" s="22">
        <f t="shared" si="4"/>
      </c>
      <c r="AQ28" s="22">
        <f t="shared" si="12"/>
      </c>
      <c r="AR28" s="136">
        <f t="shared" si="13"/>
      </c>
      <c r="AS28" s="22">
        <f t="shared" si="14"/>
        <v>0</v>
      </c>
      <c r="AT28" s="22">
        <f t="shared" si="5"/>
      </c>
      <c r="AU28" s="22">
        <f t="shared" si="15"/>
      </c>
      <c r="AV28" s="136">
        <f t="shared" si="16"/>
      </c>
      <c r="AW28" s="22">
        <f t="shared" si="17"/>
        <v>0</v>
      </c>
      <c r="AX28" s="22">
        <f t="shared" si="18"/>
      </c>
      <c r="AY28" s="22">
        <f t="shared" si="6"/>
      </c>
      <c r="AZ28" s="136">
        <f t="shared" si="19"/>
      </c>
      <c r="BA28" s="22">
        <f t="shared" si="7"/>
        <v>0</v>
      </c>
      <c r="BB28" s="22">
        <f t="shared" si="20"/>
      </c>
      <c r="BC28" s="136">
        <f t="shared" si="21"/>
      </c>
      <c r="BD28" s="20"/>
      <c r="BE28" s="20"/>
      <c r="BF28" s="111"/>
      <c r="BG28" s="111"/>
      <c r="BH28" s="111"/>
      <c r="BI28" s="111"/>
      <c r="BJ28" s="111"/>
      <c r="BK28" s="111"/>
    </row>
    <row r="29" spans="1:63" s="10" customFormat="1" ht="15.75" customHeight="1">
      <c r="A29" s="22">
        <v>24</v>
      </c>
      <c r="B29" s="254">
        <f>IF('Français fin-CP'!B29="","",'Français fin-CP'!B29)</f>
      </c>
      <c r="C29" s="254"/>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2">
        <f t="shared" si="0"/>
      </c>
      <c r="AI29" s="22">
        <f t="shared" si="1"/>
      </c>
      <c r="AJ29" s="133">
        <f t="shared" si="8"/>
      </c>
      <c r="AK29" s="134">
        <f t="shared" si="2"/>
      </c>
      <c r="AL29" s="135">
        <f t="shared" si="3"/>
        <v>0</v>
      </c>
      <c r="AM29" s="22">
        <f t="shared" si="9"/>
      </c>
      <c r="AN29" s="136">
        <f t="shared" si="10"/>
      </c>
      <c r="AO29" s="22">
        <f t="shared" si="11"/>
        <v>0</v>
      </c>
      <c r="AP29" s="22">
        <f t="shared" si="4"/>
      </c>
      <c r="AQ29" s="22">
        <f t="shared" si="12"/>
      </c>
      <c r="AR29" s="136">
        <f t="shared" si="13"/>
      </c>
      <c r="AS29" s="22">
        <f t="shared" si="14"/>
        <v>0</v>
      </c>
      <c r="AT29" s="22">
        <f t="shared" si="5"/>
      </c>
      <c r="AU29" s="22">
        <f t="shared" si="15"/>
      </c>
      <c r="AV29" s="136">
        <f t="shared" si="16"/>
      </c>
      <c r="AW29" s="22">
        <f t="shared" si="17"/>
        <v>0</v>
      </c>
      <c r="AX29" s="22">
        <f t="shared" si="18"/>
      </c>
      <c r="AY29" s="22">
        <f t="shared" si="6"/>
      </c>
      <c r="AZ29" s="136">
        <f t="shared" si="19"/>
      </c>
      <c r="BA29" s="22">
        <f t="shared" si="7"/>
        <v>0</v>
      </c>
      <c r="BB29" s="22">
        <f t="shared" si="20"/>
      </c>
      <c r="BC29" s="136">
        <f t="shared" si="21"/>
      </c>
      <c r="BD29" s="20"/>
      <c r="BE29" s="20"/>
      <c r="BF29" s="111"/>
      <c r="BG29" s="111"/>
      <c r="BH29" s="111"/>
      <c r="BI29" s="111"/>
      <c r="BJ29" s="111"/>
      <c r="BK29" s="111"/>
    </row>
    <row r="30" spans="1:63" s="10" customFormat="1" ht="15.75" customHeight="1">
      <c r="A30" s="22">
        <v>25</v>
      </c>
      <c r="B30" s="254">
        <f>IF('Français fin-CP'!B30="","",'Français fin-CP'!B30)</f>
      </c>
      <c r="C30" s="254"/>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2">
        <f t="shared" si="0"/>
      </c>
      <c r="AI30" s="22">
        <f t="shared" si="1"/>
      </c>
      <c r="AJ30" s="133">
        <f t="shared" si="8"/>
      </c>
      <c r="AK30" s="134">
        <f t="shared" si="2"/>
      </c>
      <c r="AL30" s="135">
        <f t="shared" si="3"/>
        <v>0</v>
      </c>
      <c r="AM30" s="22">
        <f t="shared" si="9"/>
      </c>
      <c r="AN30" s="136">
        <f t="shared" si="10"/>
      </c>
      <c r="AO30" s="22">
        <f t="shared" si="11"/>
        <v>0</v>
      </c>
      <c r="AP30" s="22">
        <f t="shared" si="4"/>
      </c>
      <c r="AQ30" s="22">
        <f t="shared" si="12"/>
      </c>
      <c r="AR30" s="136">
        <f t="shared" si="13"/>
      </c>
      <c r="AS30" s="22">
        <f t="shared" si="14"/>
        <v>0</v>
      </c>
      <c r="AT30" s="22">
        <f t="shared" si="5"/>
      </c>
      <c r="AU30" s="22">
        <f t="shared" si="15"/>
      </c>
      <c r="AV30" s="136">
        <f t="shared" si="16"/>
      </c>
      <c r="AW30" s="22">
        <f t="shared" si="17"/>
        <v>0</v>
      </c>
      <c r="AX30" s="22">
        <f t="shared" si="18"/>
      </c>
      <c r="AY30" s="22">
        <f t="shared" si="6"/>
      </c>
      <c r="AZ30" s="136">
        <f t="shared" si="19"/>
      </c>
      <c r="BA30" s="22">
        <f t="shared" si="7"/>
        <v>0</v>
      </c>
      <c r="BB30" s="22">
        <f t="shared" si="20"/>
      </c>
      <c r="BC30" s="136">
        <f t="shared" si="21"/>
      </c>
      <c r="BD30" s="20"/>
      <c r="BE30" s="20"/>
      <c r="BF30" s="111"/>
      <c r="BG30" s="111"/>
      <c r="BH30" s="111"/>
      <c r="BI30" s="111"/>
      <c r="BJ30" s="111"/>
      <c r="BK30" s="111"/>
    </row>
    <row r="31" spans="1:63" s="10" customFormat="1" ht="15.75" customHeight="1">
      <c r="A31" s="22">
        <v>26</v>
      </c>
      <c r="B31" s="254">
        <f>IF('Français fin-CP'!B31="","",'Français fin-CP'!B31)</f>
      </c>
      <c r="C31" s="254"/>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2">
        <f t="shared" si="0"/>
      </c>
      <c r="AI31" s="22">
        <f t="shared" si="1"/>
      </c>
      <c r="AJ31" s="133">
        <f t="shared" si="8"/>
      </c>
      <c r="AK31" s="134">
        <f t="shared" si="2"/>
      </c>
      <c r="AL31" s="135">
        <f t="shared" si="3"/>
        <v>0</v>
      </c>
      <c r="AM31" s="22">
        <f t="shared" si="9"/>
      </c>
      <c r="AN31" s="136">
        <f t="shared" si="10"/>
      </c>
      <c r="AO31" s="22">
        <f t="shared" si="11"/>
        <v>0</v>
      </c>
      <c r="AP31" s="22">
        <f t="shared" si="4"/>
      </c>
      <c r="AQ31" s="22">
        <f t="shared" si="12"/>
      </c>
      <c r="AR31" s="136">
        <f t="shared" si="13"/>
      </c>
      <c r="AS31" s="22">
        <f t="shared" si="14"/>
        <v>0</v>
      </c>
      <c r="AT31" s="22">
        <f t="shared" si="5"/>
      </c>
      <c r="AU31" s="22">
        <f t="shared" si="15"/>
      </c>
      <c r="AV31" s="136">
        <f t="shared" si="16"/>
      </c>
      <c r="AW31" s="22">
        <f t="shared" si="17"/>
        <v>0</v>
      </c>
      <c r="AX31" s="22">
        <f t="shared" si="18"/>
      </c>
      <c r="AY31" s="22">
        <f t="shared" si="6"/>
      </c>
      <c r="AZ31" s="136">
        <f t="shared" si="19"/>
      </c>
      <c r="BA31" s="22">
        <f t="shared" si="7"/>
        <v>0</v>
      </c>
      <c r="BB31" s="22">
        <f t="shared" si="20"/>
      </c>
      <c r="BC31" s="136">
        <f t="shared" si="21"/>
      </c>
      <c r="BD31" s="20"/>
      <c r="BE31" s="20"/>
      <c r="BF31" s="111"/>
      <c r="BG31" s="111"/>
      <c r="BH31" s="111"/>
      <c r="BI31" s="111"/>
      <c r="BJ31" s="111"/>
      <c r="BK31" s="111"/>
    </row>
    <row r="32" spans="1:63" s="10" customFormat="1" ht="15.75" customHeight="1">
      <c r="A32" s="22">
        <v>27</v>
      </c>
      <c r="B32" s="254">
        <f>IF('Français fin-CP'!B32="","",'Français fin-CP'!B32)</f>
      </c>
      <c r="C32" s="254"/>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2">
        <f t="shared" si="0"/>
      </c>
      <c r="AI32" s="22">
        <f t="shared" si="1"/>
      </c>
      <c r="AJ32" s="133">
        <f t="shared" si="8"/>
      </c>
      <c r="AK32" s="134">
        <f t="shared" si="2"/>
      </c>
      <c r="AL32" s="135">
        <f t="shared" si="3"/>
        <v>0</v>
      </c>
      <c r="AM32" s="22">
        <f t="shared" si="9"/>
      </c>
      <c r="AN32" s="136">
        <f t="shared" si="10"/>
      </c>
      <c r="AO32" s="22">
        <f t="shared" si="11"/>
        <v>0</v>
      </c>
      <c r="AP32" s="22">
        <f t="shared" si="4"/>
      </c>
      <c r="AQ32" s="22">
        <f t="shared" si="12"/>
      </c>
      <c r="AR32" s="136">
        <f t="shared" si="13"/>
      </c>
      <c r="AS32" s="22">
        <f t="shared" si="14"/>
        <v>0</v>
      </c>
      <c r="AT32" s="22">
        <f t="shared" si="5"/>
      </c>
      <c r="AU32" s="22">
        <f t="shared" si="15"/>
      </c>
      <c r="AV32" s="136">
        <f t="shared" si="16"/>
      </c>
      <c r="AW32" s="22">
        <f t="shared" si="17"/>
        <v>0</v>
      </c>
      <c r="AX32" s="22">
        <f t="shared" si="18"/>
      </c>
      <c r="AY32" s="22">
        <f t="shared" si="6"/>
      </c>
      <c r="AZ32" s="136">
        <f t="shared" si="19"/>
      </c>
      <c r="BA32" s="22">
        <f t="shared" si="7"/>
        <v>0</v>
      </c>
      <c r="BB32" s="22">
        <f t="shared" si="20"/>
      </c>
      <c r="BC32" s="136">
        <f t="shared" si="21"/>
      </c>
      <c r="BD32" s="20"/>
      <c r="BE32" s="20"/>
      <c r="BF32" s="111"/>
      <c r="BG32" s="111"/>
      <c r="BH32" s="111"/>
      <c r="BI32" s="111"/>
      <c r="BJ32" s="111"/>
      <c r="BK32" s="111"/>
    </row>
    <row r="33" spans="1:63" s="10" customFormat="1" ht="15.75" customHeight="1">
      <c r="A33" s="22">
        <v>28</v>
      </c>
      <c r="B33" s="254">
        <f>IF('Français fin-CP'!B33="","",'Français fin-CP'!B33)</f>
      </c>
      <c r="C33" s="254"/>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2">
        <f t="shared" si="0"/>
      </c>
      <c r="AI33" s="22">
        <f t="shared" si="1"/>
      </c>
      <c r="AJ33" s="133">
        <f t="shared" si="8"/>
      </c>
      <c r="AK33" s="134">
        <f t="shared" si="2"/>
      </c>
      <c r="AL33" s="135">
        <f t="shared" si="3"/>
        <v>0</v>
      </c>
      <c r="AM33" s="22">
        <f t="shared" si="9"/>
      </c>
      <c r="AN33" s="136">
        <f t="shared" si="10"/>
      </c>
      <c r="AO33" s="22">
        <f t="shared" si="11"/>
        <v>0</v>
      </c>
      <c r="AP33" s="22">
        <f t="shared" si="4"/>
      </c>
      <c r="AQ33" s="22">
        <f t="shared" si="12"/>
      </c>
      <c r="AR33" s="136">
        <f t="shared" si="13"/>
      </c>
      <c r="AS33" s="22">
        <f t="shared" si="14"/>
        <v>0</v>
      </c>
      <c r="AT33" s="22">
        <f t="shared" si="5"/>
      </c>
      <c r="AU33" s="22">
        <f t="shared" si="15"/>
      </c>
      <c r="AV33" s="136">
        <f t="shared" si="16"/>
      </c>
      <c r="AW33" s="22">
        <f t="shared" si="17"/>
        <v>0</v>
      </c>
      <c r="AX33" s="22">
        <f t="shared" si="18"/>
      </c>
      <c r="AY33" s="22">
        <f t="shared" si="6"/>
      </c>
      <c r="AZ33" s="136">
        <f t="shared" si="19"/>
      </c>
      <c r="BA33" s="22">
        <f t="shared" si="7"/>
        <v>0</v>
      </c>
      <c r="BB33" s="22">
        <f t="shared" si="20"/>
      </c>
      <c r="BC33" s="136">
        <f t="shared" si="21"/>
      </c>
      <c r="BD33" s="20"/>
      <c r="BE33" s="20"/>
      <c r="BF33" s="111"/>
      <c r="BG33" s="111"/>
      <c r="BH33" s="111"/>
      <c r="BI33" s="111"/>
      <c r="BJ33" s="111"/>
      <c r="BK33" s="111"/>
    </row>
    <row r="34" spans="1:63" s="10" customFormat="1" ht="15.75" customHeight="1">
      <c r="A34" s="22">
        <v>29</v>
      </c>
      <c r="B34" s="254">
        <f>IF('Français fin-CP'!B34="","",'Français fin-CP'!B34)</f>
      </c>
      <c r="C34" s="254"/>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2">
        <f t="shared" si="0"/>
      </c>
      <c r="AI34" s="22">
        <f t="shared" si="1"/>
      </c>
      <c r="AJ34" s="133">
        <f t="shared" si="8"/>
      </c>
      <c r="AK34" s="134">
        <f t="shared" si="2"/>
      </c>
      <c r="AL34" s="135">
        <f t="shared" si="3"/>
        <v>0</v>
      </c>
      <c r="AM34" s="22">
        <f t="shared" si="9"/>
      </c>
      <c r="AN34" s="136">
        <f t="shared" si="10"/>
      </c>
      <c r="AO34" s="22">
        <f t="shared" si="11"/>
        <v>0</v>
      </c>
      <c r="AP34" s="22">
        <f t="shared" si="4"/>
      </c>
      <c r="AQ34" s="22">
        <f t="shared" si="12"/>
      </c>
      <c r="AR34" s="136">
        <f t="shared" si="13"/>
      </c>
      <c r="AS34" s="22">
        <f t="shared" si="14"/>
        <v>0</v>
      </c>
      <c r="AT34" s="22">
        <f t="shared" si="5"/>
      </c>
      <c r="AU34" s="22">
        <f t="shared" si="15"/>
      </c>
      <c r="AV34" s="136">
        <f t="shared" si="16"/>
      </c>
      <c r="AW34" s="22">
        <f t="shared" si="17"/>
        <v>0</v>
      </c>
      <c r="AX34" s="22">
        <f t="shared" si="18"/>
      </c>
      <c r="AY34" s="22">
        <f t="shared" si="6"/>
      </c>
      <c r="AZ34" s="136">
        <f t="shared" si="19"/>
      </c>
      <c r="BA34" s="22">
        <f t="shared" si="7"/>
        <v>0</v>
      </c>
      <c r="BB34" s="22">
        <f t="shared" si="20"/>
      </c>
      <c r="BC34" s="136">
        <f t="shared" si="21"/>
      </c>
      <c r="BD34" s="20"/>
      <c r="BE34" s="20"/>
      <c r="BF34" s="111"/>
      <c r="BG34" s="111"/>
      <c r="BH34" s="111"/>
      <c r="BI34" s="111"/>
      <c r="BJ34" s="111"/>
      <c r="BK34" s="111"/>
    </row>
    <row r="35" spans="1:63" s="10" customFormat="1" ht="15.75" customHeight="1">
      <c r="A35" s="22">
        <v>30</v>
      </c>
      <c r="B35" s="254">
        <f>IF('Français fin-CP'!B35="","",'Français fin-CP'!B35)</f>
      </c>
      <c r="C35" s="254"/>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2">
        <f t="shared" si="0"/>
      </c>
      <c r="AI35" s="22">
        <f t="shared" si="1"/>
      </c>
      <c r="AJ35" s="133">
        <f t="shared" si="8"/>
      </c>
      <c r="AK35" s="134">
        <f t="shared" si="2"/>
      </c>
      <c r="AL35" s="135">
        <f t="shared" si="3"/>
        <v>0</v>
      </c>
      <c r="AM35" s="22">
        <f t="shared" si="9"/>
      </c>
      <c r="AN35" s="136">
        <f t="shared" si="10"/>
      </c>
      <c r="AO35" s="22">
        <f t="shared" si="11"/>
        <v>0</v>
      </c>
      <c r="AP35" s="22">
        <f t="shared" si="4"/>
      </c>
      <c r="AQ35" s="22">
        <f t="shared" si="12"/>
      </c>
      <c r="AR35" s="136">
        <f t="shared" si="13"/>
      </c>
      <c r="AS35" s="22">
        <f t="shared" si="14"/>
        <v>0</v>
      </c>
      <c r="AT35" s="22">
        <f t="shared" si="5"/>
      </c>
      <c r="AU35" s="22">
        <f t="shared" si="15"/>
      </c>
      <c r="AV35" s="136">
        <f t="shared" si="16"/>
      </c>
      <c r="AW35" s="22">
        <f t="shared" si="17"/>
        <v>0</v>
      </c>
      <c r="AX35" s="22">
        <f t="shared" si="18"/>
      </c>
      <c r="AY35" s="22">
        <f t="shared" si="6"/>
      </c>
      <c r="AZ35" s="136">
        <f t="shared" si="19"/>
      </c>
      <c r="BA35" s="22">
        <f t="shared" si="7"/>
        <v>0</v>
      </c>
      <c r="BB35" s="22">
        <f t="shared" si="20"/>
      </c>
      <c r="BC35" s="136">
        <f t="shared" si="21"/>
      </c>
      <c r="BD35" s="20"/>
      <c r="BE35" s="20"/>
      <c r="BF35" s="111"/>
      <c r="BG35" s="111"/>
      <c r="BH35" s="111"/>
      <c r="BI35" s="111"/>
      <c r="BJ35" s="111"/>
      <c r="BK35" s="111"/>
    </row>
    <row r="36" spans="1:63" s="10" customFormat="1" ht="15.75" customHeight="1">
      <c r="A36" s="22">
        <v>31</v>
      </c>
      <c r="B36" s="254">
        <f>IF('Français fin-CP'!B36="","",'Français fin-CP'!B36)</f>
      </c>
      <c r="C36" s="254"/>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2">
        <f t="shared" si="0"/>
      </c>
      <c r="AI36" s="22">
        <f t="shared" si="1"/>
      </c>
      <c r="AJ36" s="133">
        <f t="shared" si="8"/>
      </c>
      <c r="AK36" s="134">
        <f t="shared" si="2"/>
      </c>
      <c r="AL36" s="135">
        <f t="shared" si="3"/>
        <v>0</v>
      </c>
      <c r="AM36" s="22">
        <f t="shared" si="9"/>
      </c>
      <c r="AN36" s="136">
        <f t="shared" si="10"/>
      </c>
      <c r="AO36" s="22">
        <f t="shared" si="11"/>
        <v>0</v>
      </c>
      <c r="AP36" s="22">
        <f t="shared" si="4"/>
      </c>
      <c r="AQ36" s="22">
        <f t="shared" si="12"/>
      </c>
      <c r="AR36" s="136">
        <f t="shared" si="13"/>
      </c>
      <c r="AS36" s="22">
        <f t="shared" si="14"/>
        <v>0</v>
      </c>
      <c r="AT36" s="22">
        <f t="shared" si="5"/>
      </c>
      <c r="AU36" s="22">
        <f t="shared" si="15"/>
      </c>
      <c r="AV36" s="136">
        <f t="shared" si="16"/>
      </c>
      <c r="AW36" s="22">
        <f t="shared" si="17"/>
        <v>0</v>
      </c>
      <c r="AX36" s="22">
        <f t="shared" si="18"/>
      </c>
      <c r="AY36" s="22">
        <f t="shared" si="6"/>
      </c>
      <c r="AZ36" s="136">
        <f t="shared" si="19"/>
      </c>
      <c r="BA36" s="22">
        <f t="shared" si="7"/>
        <v>0</v>
      </c>
      <c r="BB36" s="22">
        <f t="shared" si="20"/>
      </c>
      <c r="BC36" s="136">
        <f t="shared" si="21"/>
      </c>
      <c r="BD36" s="20"/>
      <c r="BE36" s="20"/>
      <c r="BF36" s="111"/>
      <c r="BG36" s="111"/>
      <c r="BH36" s="111"/>
      <c r="BI36" s="111"/>
      <c r="BJ36" s="111"/>
      <c r="BK36" s="111"/>
    </row>
    <row r="37" spans="1:63" s="10" customFormat="1" ht="15.75" customHeight="1">
      <c r="A37" s="22">
        <v>32</v>
      </c>
      <c r="B37" s="254">
        <f>IF('Français fin-CP'!B37="","",'Français fin-CP'!B37)</f>
      </c>
      <c r="C37" s="254"/>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2">
        <f t="shared" si="0"/>
      </c>
      <c r="AI37" s="22">
        <f t="shared" si="1"/>
      </c>
      <c r="AJ37" s="133">
        <f t="shared" si="8"/>
      </c>
      <c r="AK37" s="134">
        <f t="shared" si="2"/>
      </c>
      <c r="AL37" s="135">
        <f t="shared" si="3"/>
        <v>0</v>
      </c>
      <c r="AM37" s="22">
        <f t="shared" si="9"/>
      </c>
      <c r="AN37" s="136">
        <f t="shared" si="10"/>
      </c>
      <c r="AO37" s="22">
        <f t="shared" si="11"/>
        <v>0</v>
      </c>
      <c r="AP37" s="22">
        <f t="shared" si="4"/>
      </c>
      <c r="AQ37" s="22">
        <f t="shared" si="12"/>
      </c>
      <c r="AR37" s="136">
        <f t="shared" si="13"/>
      </c>
      <c r="AS37" s="22">
        <f t="shared" si="14"/>
        <v>0</v>
      </c>
      <c r="AT37" s="22">
        <f t="shared" si="5"/>
      </c>
      <c r="AU37" s="22">
        <f t="shared" si="15"/>
      </c>
      <c r="AV37" s="136">
        <f t="shared" si="16"/>
      </c>
      <c r="AW37" s="22">
        <f t="shared" si="17"/>
        <v>0</v>
      </c>
      <c r="AX37" s="22">
        <f t="shared" si="18"/>
      </c>
      <c r="AY37" s="22">
        <f t="shared" si="6"/>
      </c>
      <c r="AZ37" s="136">
        <f t="shared" si="19"/>
      </c>
      <c r="BA37" s="22">
        <f t="shared" si="7"/>
        <v>0</v>
      </c>
      <c r="BB37" s="22">
        <f t="shared" si="20"/>
      </c>
      <c r="BC37" s="136">
        <f t="shared" si="21"/>
      </c>
      <c r="BD37" s="20"/>
      <c r="BE37" s="20"/>
      <c r="BF37" s="111"/>
      <c r="BG37" s="111"/>
      <c r="BH37" s="111"/>
      <c r="BI37" s="111"/>
      <c r="BJ37" s="111"/>
      <c r="BK37" s="111"/>
    </row>
    <row r="38" spans="1:63" s="10" customFormat="1" ht="15.75" customHeight="1">
      <c r="A38" s="22">
        <v>33</v>
      </c>
      <c r="B38" s="254">
        <f>IF('Français fin-CP'!B38="","",'Français fin-CP'!B38)</f>
      </c>
      <c r="C38" s="254"/>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2">
        <f t="shared" si="0"/>
      </c>
      <c r="AI38" s="22">
        <f t="shared" si="1"/>
      </c>
      <c r="AJ38" s="133">
        <f t="shared" si="8"/>
      </c>
      <c r="AK38" s="134">
        <f t="shared" si="2"/>
      </c>
      <c r="AL38" s="135">
        <f t="shared" si="3"/>
        <v>0</v>
      </c>
      <c r="AM38" s="22">
        <f t="shared" si="9"/>
      </c>
      <c r="AN38" s="136">
        <f t="shared" si="10"/>
      </c>
      <c r="AO38" s="22">
        <f t="shared" si="11"/>
        <v>0</v>
      </c>
      <c r="AP38" s="22">
        <f t="shared" si="4"/>
      </c>
      <c r="AQ38" s="22">
        <f t="shared" si="12"/>
      </c>
      <c r="AR38" s="136">
        <f t="shared" si="13"/>
      </c>
      <c r="AS38" s="22">
        <f t="shared" si="14"/>
        <v>0</v>
      </c>
      <c r="AT38" s="22">
        <f t="shared" si="5"/>
      </c>
      <c r="AU38" s="22">
        <f t="shared" si="15"/>
      </c>
      <c r="AV38" s="136">
        <f t="shared" si="16"/>
      </c>
      <c r="AW38" s="22">
        <f t="shared" si="17"/>
        <v>0</v>
      </c>
      <c r="AX38" s="22">
        <f t="shared" si="18"/>
      </c>
      <c r="AY38" s="22">
        <f t="shared" si="6"/>
      </c>
      <c r="AZ38" s="136">
        <f t="shared" si="19"/>
      </c>
      <c r="BA38" s="22">
        <f t="shared" si="7"/>
        <v>0</v>
      </c>
      <c r="BB38" s="22">
        <f t="shared" si="20"/>
      </c>
      <c r="BC38" s="136">
        <f t="shared" si="21"/>
      </c>
      <c r="BD38" s="20"/>
      <c r="BE38" s="20"/>
      <c r="BF38" s="111"/>
      <c r="BG38" s="111"/>
      <c r="BH38" s="111"/>
      <c r="BI38" s="111"/>
      <c r="BJ38" s="111"/>
      <c r="BK38" s="111"/>
    </row>
    <row r="39" spans="1:63" s="10" customFormat="1" ht="15.75" customHeight="1">
      <c r="A39" s="22">
        <v>34</v>
      </c>
      <c r="B39" s="254">
        <f>IF('Français fin-CP'!B39="","",'Français fin-CP'!B39)</f>
      </c>
      <c r="C39" s="254"/>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2">
        <f t="shared" si="0"/>
      </c>
      <c r="AI39" s="22">
        <f t="shared" si="1"/>
      </c>
      <c r="AJ39" s="133">
        <f t="shared" si="8"/>
      </c>
      <c r="AK39" s="134">
        <f t="shared" si="2"/>
      </c>
      <c r="AL39" s="135">
        <f t="shared" si="3"/>
        <v>0</v>
      </c>
      <c r="AM39" s="22">
        <f t="shared" si="9"/>
      </c>
      <c r="AN39" s="136">
        <f t="shared" si="10"/>
      </c>
      <c r="AO39" s="22">
        <f t="shared" si="11"/>
        <v>0</v>
      </c>
      <c r="AP39" s="22">
        <f t="shared" si="4"/>
      </c>
      <c r="AQ39" s="22">
        <f t="shared" si="12"/>
      </c>
      <c r="AR39" s="136">
        <f t="shared" si="13"/>
      </c>
      <c r="AS39" s="22">
        <f t="shared" si="14"/>
        <v>0</v>
      </c>
      <c r="AT39" s="22">
        <f t="shared" si="5"/>
      </c>
      <c r="AU39" s="22">
        <f t="shared" si="15"/>
      </c>
      <c r="AV39" s="136">
        <f t="shared" si="16"/>
      </c>
      <c r="AW39" s="22">
        <f t="shared" si="17"/>
        <v>0</v>
      </c>
      <c r="AX39" s="22">
        <f t="shared" si="18"/>
      </c>
      <c r="AY39" s="22">
        <f t="shared" si="6"/>
      </c>
      <c r="AZ39" s="136">
        <f t="shared" si="19"/>
      </c>
      <c r="BA39" s="22">
        <f t="shared" si="7"/>
        <v>0</v>
      </c>
      <c r="BB39" s="22">
        <f t="shared" si="20"/>
      </c>
      <c r="BC39" s="136">
        <f t="shared" si="21"/>
      </c>
      <c r="BD39" s="20"/>
      <c r="BE39" s="20"/>
      <c r="BF39" s="111"/>
      <c r="BG39" s="111"/>
      <c r="BH39" s="111"/>
      <c r="BI39" s="111"/>
      <c r="BJ39" s="111"/>
      <c r="BK39" s="111"/>
    </row>
    <row r="40" spans="1:63" s="10" customFormat="1" ht="15.75" customHeight="1">
      <c r="A40" s="22">
        <v>35</v>
      </c>
      <c r="B40" s="254">
        <f>IF('Français fin-CP'!B40="","",'Français fin-CP'!B40)</f>
      </c>
      <c r="C40" s="254"/>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2">
        <f t="shared" si="0"/>
      </c>
      <c r="AI40" s="22">
        <f t="shared" si="1"/>
      </c>
      <c r="AJ40" s="133">
        <f t="shared" si="8"/>
      </c>
      <c r="AK40" s="177">
        <f t="shared" si="2"/>
      </c>
      <c r="AL40" s="135">
        <f t="shared" si="3"/>
        <v>0</v>
      </c>
      <c r="AM40" s="22">
        <f t="shared" si="9"/>
      </c>
      <c r="AN40" s="136">
        <f t="shared" si="10"/>
      </c>
      <c r="AO40" s="22">
        <f t="shared" si="11"/>
        <v>0</v>
      </c>
      <c r="AP40" s="22">
        <f t="shared" si="4"/>
      </c>
      <c r="AQ40" s="22">
        <f t="shared" si="12"/>
      </c>
      <c r="AR40" s="136">
        <f t="shared" si="13"/>
      </c>
      <c r="AS40" s="22">
        <f t="shared" si="14"/>
        <v>0</v>
      </c>
      <c r="AT40" s="22">
        <f t="shared" si="5"/>
      </c>
      <c r="AU40" s="22">
        <f t="shared" si="15"/>
      </c>
      <c r="AV40" s="136">
        <f t="shared" si="16"/>
      </c>
      <c r="AW40" s="22">
        <f t="shared" si="17"/>
        <v>0</v>
      </c>
      <c r="AX40" s="22">
        <f t="shared" si="18"/>
      </c>
      <c r="AY40" s="22">
        <f t="shared" si="6"/>
      </c>
      <c r="AZ40" s="136">
        <f t="shared" si="19"/>
      </c>
      <c r="BA40" s="22">
        <f t="shared" si="7"/>
        <v>0</v>
      </c>
      <c r="BB40" s="22">
        <f t="shared" si="20"/>
      </c>
      <c r="BC40" s="136">
        <f t="shared" si="21"/>
      </c>
      <c r="BD40" s="20"/>
      <c r="BE40" s="20"/>
      <c r="BF40" s="111"/>
      <c r="BG40" s="111"/>
      <c r="BH40" s="111"/>
      <c r="BI40" s="111"/>
      <c r="BJ40" s="111"/>
      <c r="BK40" s="111"/>
    </row>
    <row r="41" spans="1:63" s="10" customFormat="1" ht="39.75" customHeight="1">
      <c r="A41" s="137">
        <f>COUNTIF(B6:B40,"")</f>
        <v>35</v>
      </c>
      <c r="B41" s="138">
        <f>35-A41</f>
        <v>0</v>
      </c>
      <c r="C41" s="126" t="s">
        <v>35</v>
      </c>
      <c r="D41" s="139">
        <f>COUNTIF(D6:D40,"0")</f>
        <v>0</v>
      </c>
      <c r="E41" s="139">
        <f aca="true" t="shared" si="22" ref="E41:AG41">COUNTIF(E6:E40,"0")</f>
        <v>0</v>
      </c>
      <c r="F41" s="139">
        <f t="shared" si="22"/>
        <v>0</v>
      </c>
      <c r="G41" s="139">
        <f t="shared" si="22"/>
        <v>0</v>
      </c>
      <c r="H41" s="139">
        <f t="shared" si="22"/>
        <v>0</v>
      </c>
      <c r="I41" s="139">
        <f t="shared" si="22"/>
        <v>0</v>
      </c>
      <c r="J41" s="139">
        <f t="shared" si="22"/>
        <v>0</v>
      </c>
      <c r="K41" s="139">
        <f t="shared" si="22"/>
        <v>0</v>
      </c>
      <c r="L41" s="139">
        <f t="shared" si="22"/>
        <v>0</v>
      </c>
      <c r="M41" s="139">
        <f t="shared" si="22"/>
        <v>0</v>
      </c>
      <c r="N41" s="139">
        <f t="shared" si="22"/>
        <v>0</v>
      </c>
      <c r="O41" s="139">
        <f t="shared" si="22"/>
        <v>0</v>
      </c>
      <c r="P41" s="139">
        <f t="shared" si="22"/>
        <v>0</v>
      </c>
      <c r="Q41" s="139">
        <f t="shared" si="22"/>
        <v>0</v>
      </c>
      <c r="R41" s="139">
        <f>COUNTIF(R6:R40,"0")</f>
        <v>0</v>
      </c>
      <c r="S41" s="139">
        <f>COUNTIF(S6:S40,"0")</f>
        <v>0</v>
      </c>
      <c r="T41" s="139">
        <f>COUNTIF(T6:T40,"0")</f>
        <v>0</v>
      </c>
      <c r="U41" s="139">
        <f>COUNTIF(U6:U40,"0")</f>
        <v>0</v>
      </c>
      <c r="V41" s="139">
        <f t="shared" si="22"/>
        <v>0</v>
      </c>
      <c r="W41" s="139">
        <f>COUNTIF(W6:W40,"0")</f>
        <v>0</v>
      </c>
      <c r="X41" s="139">
        <f>COUNTIF(X6:X40,"0")</f>
        <v>0</v>
      </c>
      <c r="Y41" s="139">
        <f>COUNTIF(Y6:Y40,"0")</f>
        <v>0</v>
      </c>
      <c r="Z41" s="139">
        <f t="shared" si="22"/>
        <v>0</v>
      </c>
      <c r="AA41" s="139">
        <f>COUNTIF(AA6:AA40,"0")</f>
        <v>0</v>
      </c>
      <c r="AB41" s="139">
        <f>COUNTIF(AB6:AB40,"0")</f>
        <v>0</v>
      </c>
      <c r="AC41" s="139">
        <f>COUNTIF(AC6:AC40,"0")</f>
        <v>0</v>
      </c>
      <c r="AD41" s="139">
        <f>COUNTIF(AD6:AD40,"0")</f>
        <v>0</v>
      </c>
      <c r="AE41" s="139">
        <f>COUNTIF(AE6:AE40,"0")</f>
        <v>0</v>
      </c>
      <c r="AF41" s="139">
        <f t="shared" si="22"/>
        <v>0</v>
      </c>
      <c r="AG41" s="139">
        <f t="shared" si="22"/>
        <v>0</v>
      </c>
      <c r="AH41" s="23"/>
      <c r="AI41" s="237" t="s">
        <v>368</v>
      </c>
      <c r="AJ41" s="237"/>
      <c r="AK41" s="179">
        <f>COUNTIF(AK6:AK40,"Difficulté")</f>
        <v>0</v>
      </c>
      <c r="AL41" s="23"/>
      <c r="AM41" s="20"/>
      <c r="AN41" s="20"/>
      <c r="AO41" s="20"/>
      <c r="AP41" s="20"/>
      <c r="AQ41" s="20"/>
      <c r="AR41" s="20"/>
      <c r="AS41" s="20"/>
      <c r="AT41" s="20"/>
      <c r="AU41" s="20"/>
      <c r="AV41" s="20"/>
      <c r="AW41" s="20"/>
      <c r="AX41" s="20"/>
      <c r="AY41" s="20"/>
      <c r="AZ41" s="20"/>
      <c r="BA41" s="20"/>
      <c r="BB41" s="20"/>
      <c r="BC41" s="20"/>
      <c r="BD41" s="20"/>
      <c r="BE41" s="20"/>
      <c r="BF41" s="111"/>
      <c r="BG41" s="111"/>
      <c r="BH41" s="111"/>
      <c r="BI41" s="111"/>
      <c r="BJ41" s="111"/>
      <c r="BK41" s="111"/>
    </row>
    <row r="42" spans="1:63" ht="39.75" customHeight="1">
      <c r="A42" s="23"/>
      <c r="B42" s="23"/>
      <c r="C42" s="127" t="s">
        <v>36</v>
      </c>
      <c r="D42" s="139">
        <f>COUNTIF(D6:D40,"1")</f>
        <v>0</v>
      </c>
      <c r="E42" s="139">
        <f aca="true" t="shared" si="23" ref="E42:AG42">COUNTIF(E6:E40,"1")</f>
        <v>0</v>
      </c>
      <c r="F42" s="139">
        <f t="shared" si="23"/>
        <v>0</v>
      </c>
      <c r="G42" s="139">
        <f t="shared" si="23"/>
        <v>0</v>
      </c>
      <c r="H42" s="139">
        <f t="shared" si="23"/>
        <v>0</v>
      </c>
      <c r="I42" s="139">
        <f t="shared" si="23"/>
        <v>0</v>
      </c>
      <c r="J42" s="139">
        <f t="shared" si="23"/>
        <v>0</v>
      </c>
      <c r="K42" s="139">
        <f t="shared" si="23"/>
        <v>0</v>
      </c>
      <c r="L42" s="139">
        <f t="shared" si="23"/>
        <v>0</v>
      </c>
      <c r="M42" s="139">
        <f t="shared" si="23"/>
        <v>0</v>
      </c>
      <c r="N42" s="139">
        <f t="shared" si="23"/>
        <v>0</v>
      </c>
      <c r="O42" s="139">
        <f t="shared" si="23"/>
        <v>0</v>
      </c>
      <c r="P42" s="139">
        <f t="shared" si="23"/>
        <v>0</v>
      </c>
      <c r="Q42" s="139">
        <f t="shared" si="23"/>
        <v>0</v>
      </c>
      <c r="R42" s="139">
        <f>COUNTIF(R6:R40,"1")</f>
        <v>0</v>
      </c>
      <c r="S42" s="139">
        <f>COUNTIF(S6:S40,"1")</f>
        <v>0</v>
      </c>
      <c r="T42" s="139">
        <f>COUNTIF(T6:T40,"1")</f>
        <v>0</v>
      </c>
      <c r="U42" s="139">
        <f>COUNTIF(U6:U40,"1")</f>
        <v>0</v>
      </c>
      <c r="V42" s="139">
        <f t="shared" si="23"/>
        <v>0</v>
      </c>
      <c r="W42" s="139">
        <f>COUNTIF(W6:W40,"1")</f>
        <v>0</v>
      </c>
      <c r="X42" s="139">
        <f>COUNTIF(X6:X40,"1")</f>
        <v>0</v>
      </c>
      <c r="Y42" s="139">
        <f>COUNTIF(Y6:Y40,"1")</f>
        <v>0</v>
      </c>
      <c r="Z42" s="139">
        <f t="shared" si="23"/>
        <v>0</v>
      </c>
      <c r="AA42" s="139">
        <f>COUNTIF(AA6:AA40,"1")</f>
        <v>0</v>
      </c>
      <c r="AB42" s="139">
        <f>COUNTIF(AB6:AB40,"1")</f>
        <v>0</v>
      </c>
      <c r="AC42" s="139">
        <f>COUNTIF(AC6:AC40,"1")</f>
        <v>0</v>
      </c>
      <c r="AD42" s="139">
        <f>COUNTIF(AD6:AD40,"1")</f>
        <v>0</v>
      </c>
      <c r="AE42" s="139">
        <f>COUNTIF(AE6:AE40,"1")</f>
        <v>0</v>
      </c>
      <c r="AF42" s="139">
        <f t="shared" si="23"/>
        <v>0</v>
      </c>
      <c r="AG42" s="139">
        <f t="shared" si="23"/>
        <v>0</v>
      </c>
      <c r="AH42" s="23"/>
      <c r="AI42" s="237" t="s">
        <v>367</v>
      </c>
      <c r="AJ42" s="237"/>
      <c r="AK42" s="180">
        <f>AM86</f>
        <v>0</v>
      </c>
      <c r="AL42" s="23"/>
      <c r="AM42" s="23"/>
      <c r="AN42" s="23"/>
      <c r="AO42" s="23"/>
      <c r="AP42" s="23"/>
      <c r="AQ42" s="23"/>
      <c r="AR42" s="23"/>
      <c r="AS42" s="23"/>
      <c r="AT42" s="23"/>
      <c r="AU42" s="23"/>
      <c r="AV42" s="23"/>
      <c r="AW42" s="23"/>
      <c r="AX42" s="23"/>
      <c r="AY42" s="23"/>
      <c r="AZ42" s="23"/>
      <c r="BA42" s="23"/>
      <c r="BB42" s="23"/>
      <c r="BC42" s="23"/>
      <c r="BD42" s="23"/>
      <c r="BE42" s="23"/>
      <c r="BF42" s="86"/>
      <c r="BG42" s="86"/>
      <c r="BH42" s="86"/>
      <c r="BI42" s="86"/>
      <c r="BJ42" s="86"/>
      <c r="BK42" s="86"/>
    </row>
    <row r="43" spans="1:63" ht="49.5" customHeight="1">
      <c r="A43" s="23"/>
      <c r="B43" s="23"/>
      <c r="C43" s="140" t="s">
        <v>37</v>
      </c>
      <c r="D43" s="141">
        <f>IF(D47=0,"",D42/D47)</f>
      </c>
      <c r="E43" s="141">
        <f aca="true" t="shared" si="24" ref="E43:AG43">IF(E47=0,"",E42/E47)</f>
      </c>
      <c r="F43" s="141">
        <f t="shared" si="24"/>
      </c>
      <c r="G43" s="141">
        <f t="shared" si="24"/>
      </c>
      <c r="H43" s="141">
        <f t="shared" si="24"/>
      </c>
      <c r="I43" s="141">
        <f t="shared" si="24"/>
      </c>
      <c r="J43" s="141">
        <f t="shared" si="24"/>
      </c>
      <c r="K43" s="141">
        <f t="shared" si="24"/>
      </c>
      <c r="L43" s="141">
        <f t="shared" si="24"/>
      </c>
      <c r="M43" s="141">
        <f t="shared" si="24"/>
      </c>
      <c r="N43" s="141">
        <f t="shared" si="24"/>
      </c>
      <c r="O43" s="141">
        <f t="shared" si="24"/>
      </c>
      <c r="P43" s="141">
        <f t="shared" si="24"/>
      </c>
      <c r="Q43" s="141">
        <f t="shared" si="24"/>
      </c>
      <c r="R43" s="141">
        <f t="shared" si="24"/>
      </c>
      <c r="S43" s="141">
        <f t="shared" si="24"/>
      </c>
      <c r="T43" s="141">
        <f t="shared" si="24"/>
      </c>
      <c r="U43" s="141">
        <f t="shared" si="24"/>
      </c>
      <c r="V43" s="141">
        <f t="shared" si="24"/>
      </c>
      <c r="W43" s="141">
        <f t="shared" si="24"/>
      </c>
      <c r="X43" s="141">
        <f t="shared" si="24"/>
      </c>
      <c r="Y43" s="141">
        <f t="shared" si="24"/>
      </c>
      <c r="Z43" s="141">
        <f t="shared" si="24"/>
      </c>
      <c r="AA43" s="141">
        <f t="shared" si="24"/>
      </c>
      <c r="AB43" s="141">
        <f t="shared" si="24"/>
      </c>
      <c r="AC43" s="141">
        <f t="shared" si="24"/>
      </c>
      <c r="AD43" s="141">
        <f t="shared" si="24"/>
      </c>
      <c r="AE43" s="141">
        <f t="shared" si="24"/>
      </c>
      <c r="AF43" s="142">
        <f t="shared" si="24"/>
      </c>
      <c r="AG43" s="142">
        <f t="shared" si="24"/>
      </c>
      <c r="AH43" s="143"/>
      <c r="AI43" s="143"/>
      <c r="AJ43" s="23"/>
      <c r="AK43" s="23"/>
      <c r="AL43" s="23"/>
      <c r="AM43" s="23"/>
      <c r="AN43" s="23"/>
      <c r="AO43" s="23"/>
      <c r="AP43" s="23"/>
      <c r="AQ43" s="23"/>
      <c r="AR43" s="23"/>
      <c r="AS43" s="23"/>
      <c r="AT43" s="23"/>
      <c r="AU43" s="23"/>
      <c r="AV43" s="23"/>
      <c r="AW43" s="23"/>
      <c r="AX43" s="23"/>
      <c r="AY43" s="23"/>
      <c r="AZ43" s="23"/>
      <c r="BA43" s="23"/>
      <c r="BB43" s="23"/>
      <c r="BC43" s="23"/>
      <c r="BD43" s="23"/>
      <c r="BE43" s="23"/>
      <c r="BF43" s="86"/>
      <c r="BG43" s="86"/>
      <c r="BH43" s="86"/>
      <c r="BI43" s="86"/>
      <c r="BJ43" s="86"/>
      <c r="BK43" s="86"/>
    </row>
    <row r="44" spans="1:63" ht="18">
      <c r="A44" s="23"/>
      <c r="B44" s="23"/>
      <c r="C44" s="144"/>
      <c r="D44" s="260" t="s">
        <v>69</v>
      </c>
      <c r="E44" s="261"/>
      <c r="F44" s="261"/>
      <c r="G44" s="261"/>
      <c r="H44" s="261"/>
      <c r="I44" s="261"/>
      <c r="J44" s="261"/>
      <c r="K44" s="261"/>
      <c r="L44" s="261"/>
      <c r="M44" s="261"/>
      <c r="N44" s="261"/>
      <c r="O44" s="261"/>
      <c r="P44" s="261"/>
      <c r="Q44" s="261"/>
      <c r="R44" s="261"/>
      <c r="S44" s="261"/>
      <c r="T44" s="261"/>
      <c r="U44" s="261"/>
      <c r="V44" s="262" t="s">
        <v>70</v>
      </c>
      <c r="W44" s="263"/>
      <c r="X44" s="263"/>
      <c r="Y44" s="263"/>
      <c r="Z44" s="214" t="s">
        <v>71</v>
      </c>
      <c r="AA44" s="215"/>
      <c r="AB44" s="215"/>
      <c r="AC44" s="215"/>
      <c r="AD44" s="215"/>
      <c r="AE44" s="215"/>
      <c r="AF44" s="256" t="s">
        <v>273</v>
      </c>
      <c r="AG44" s="256"/>
      <c r="AH44" s="266" t="s">
        <v>387</v>
      </c>
      <c r="AI44" s="233"/>
      <c r="AJ44" s="233"/>
      <c r="AK44" s="233"/>
      <c r="AL44" s="23"/>
      <c r="AM44" s="23"/>
      <c r="AN44" s="23"/>
      <c r="AO44" s="23"/>
      <c r="AP44" s="23"/>
      <c r="AQ44" s="23"/>
      <c r="AR44" s="23"/>
      <c r="AS44" s="23"/>
      <c r="AT44" s="23"/>
      <c r="AU44" s="23"/>
      <c r="AV44" s="23"/>
      <c r="AW44" s="23"/>
      <c r="AX44" s="23"/>
      <c r="AY44" s="23"/>
      <c r="AZ44" s="23"/>
      <c r="BA44" s="23"/>
      <c r="BB44" s="23"/>
      <c r="BC44" s="23"/>
      <c r="BD44" s="23"/>
      <c r="BE44" s="23"/>
      <c r="BF44" s="86"/>
      <c r="BG44" s="86"/>
      <c r="BH44" s="86"/>
      <c r="BI44" s="86"/>
      <c r="BJ44" s="86"/>
      <c r="BK44" s="86"/>
    </row>
    <row r="45" spans="1:63" ht="42.75" customHeight="1">
      <c r="A45" s="23"/>
      <c r="B45" s="23"/>
      <c r="C45" s="145" t="s">
        <v>38</v>
      </c>
      <c r="D45" s="264" t="e">
        <f>AVERAGE(D43:U43)</f>
        <v>#DIV/0!</v>
      </c>
      <c r="E45" s="265"/>
      <c r="F45" s="265"/>
      <c r="G45" s="265"/>
      <c r="H45" s="265"/>
      <c r="I45" s="265"/>
      <c r="J45" s="265"/>
      <c r="K45" s="265"/>
      <c r="L45" s="265"/>
      <c r="M45" s="265"/>
      <c r="N45" s="265"/>
      <c r="O45" s="265"/>
      <c r="P45" s="265"/>
      <c r="Q45" s="265"/>
      <c r="R45" s="265"/>
      <c r="S45" s="265"/>
      <c r="T45" s="265"/>
      <c r="U45" s="265"/>
      <c r="V45" s="258" t="e">
        <f>AVERAGE(V43:Y43)</f>
        <v>#DIV/0!</v>
      </c>
      <c r="W45" s="259"/>
      <c r="X45" s="259"/>
      <c r="Y45" s="259"/>
      <c r="Z45" s="226" t="e">
        <f>AVERAGE(Z43:AE43)</f>
        <v>#DIV/0!</v>
      </c>
      <c r="AA45" s="227"/>
      <c r="AB45" s="227"/>
      <c r="AC45" s="227"/>
      <c r="AD45" s="227"/>
      <c r="AE45" s="227"/>
      <c r="AF45" s="257" t="e">
        <f>AVERAGE(AF43:AG43)</f>
        <v>#DIV/0!</v>
      </c>
      <c r="AG45" s="257"/>
      <c r="AH45" s="234" t="e">
        <f>AVERAGE(D43:AG43)</f>
        <v>#DIV/0!</v>
      </c>
      <c r="AI45" s="267"/>
      <c r="AJ45" s="267"/>
      <c r="AK45" s="268"/>
      <c r="AL45" s="23"/>
      <c r="AM45" s="23"/>
      <c r="AN45" s="23"/>
      <c r="AO45" s="23"/>
      <c r="AP45" s="23"/>
      <c r="AQ45" s="23"/>
      <c r="AR45" s="23"/>
      <c r="AS45" s="23"/>
      <c r="AT45" s="23"/>
      <c r="AU45" s="23"/>
      <c r="AV45" s="23"/>
      <c r="AW45" s="23"/>
      <c r="AX45" s="23"/>
      <c r="AY45" s="23"/>
      <c r="AZ45" s="23"/>
      <c r="BA45" s="23"/>
      <c r="BB45" s="23"/>
      <c r="BC45" s="23"/>
      <c r="BD45" s="23"/>
      <c r="BE45" s="23"/>
      <c r="BF45" s="86"/>
      <c r="BG45" s="86"/>
      <c r="BH45" s="86"/>
      <c r="BI45" s="86"/>
      <c r="BJ45" s="86"/>
      <c r="BK45" s="86"/>
    </row>
    <row r="46" spans="3:66" ht="12.75" hidden="1">
      <c r="C46" s="3" t="s">
        <v>39</v>
      </c>
      <c r="D46" s="3">
        <f>(COUNTIF(D6:D40,"A"))</f>
        <v>0</v>
      </c>
      <c r="E46" s="3">
        <f aca="true" t="shared" si="25" ref="E46:Q46">(COUNTIF(E6:E40,"A"))</f>
        <v>0</v>
      </c>
      <c r="F46" s="3">
        <f t="shared" si="25"/>
        <v>0</v>
      </c>
      <c r="G46" s="3">
        <f t="shared" si="25"/>
        <v>0</v>
      </c>
      <c r="H46" s="3">
        <f t="shared" si="25"/>
        <v>0</v>
      </c>
      <c r="I46" s="3">
        <f t="shared" si="25"/>
        <v>0</v>
      </c>
      <c r="J46" s="3">
        <f t="shared" si="25"/>
        <v>0</v>
      </c>
      <c r="K46" s="3">
        <f t="shared" si="25"/>
        <v>0</v>
      </c>
      <c r="L46" s="3">
        <f t="shared" si="25"/>
        <v>0</v>
      </c>
      <c r="M46" s="3">
        <f t="shared" si="25"/>
        <v>0</v>
      </c>
      <c r="N46" s="3">
        <f t="shared" si="25"/>
        <v>0</v>
      </c>
      <c r="O46" s="3">
        <f t="shared" si="25"/>
        <v>0</v>
      </c>
      <c r="P46" s="3">
        <f t="shared" si="25"/>
        <v>0</v>
      </c>
      <c r="Q46" s="3">
        <f t="shared" si="25"/>
        <v>0</v>
      </c>
      <c r="R46" s="3">
        <f aca="true" t="shared" si="26" ref="R46:AG46">(COUNTIF(R6:R40,"A"))</f>
        <v>0</v>
      </c>
      <c r="S46" s="3">
        <f t="shared" si="26"/>
        <v>0</v>
      </c>
      <c r="T46" s="3">
        <f t="shared" si="26"/>
        <v>0</v>
      </c>
      <c r="U46" s="3">
        <f t="shared" si="26"/>
        <v>0</v>
      </c>
      <c r="V46" s="3">
        <f t="shared" si="26"/>
        <v>0</v>
      </c>
      <c r="W46" s="3">
        <f t="shared" si="26"/>
        <v>0</v>
      </c>
      <c r="X46" s="3">
        <f t="shared" si="26"/>
        <v>0</v>
      </c>
      <c r="Y46" s="3">
        <f t="shared" si="26"/>
        <v>0</v>
      </c>
      <c r="Z46" s="3">
        <f t="shared" si="26"/>
        <v>0</v>
      </c>
      <c r="AA46" s="3">
        <f t="shared" si="26"/>
        <v>0</v>
      </c>
      <c r="AB46" s="3">
        <f t="shared" si="26"/>
        <v>0</v>
      </c>
      <c r="AC46" s="3">
        <f t="shared" si="26"/>
        <v>0</v>
      </c>
      <c r="AD46" s="3">
        <f t="shared" si="26"/>
        <v>0</v>
      </c>
      <c r="AE46" s="3">
        <f t="shared" si="26"/>
        <v>0</v>
      </c>
      <c r="AF46" s="3">
        <f t="shared" si="26"/>
        <v>0</v>
      </c>
      <c r="AG46" s="3">
        <f t="shared" si="26"/>
        <v>0</v>
      </c>
      <c r="AL46" s="146"/>
      <c r="AM46" s="146"/>
      <c r="BH46" s="23"/>
      <c r="BI46" s="86"/>
      <c r="BJ46" s="86"/>
      <c r="BK46" s="86"/>
      <c r="BL46" s="86"/>
      <c r="BM46" s="86"/>
      <c r="BN46" s="86"/>
    </row>
    <row r="47" spans="3:66" ht="12.75" customHeight="1" hidden="1">
      <c r="C47" s="3" t="s">
        <v>40</v>
      </c>
      <c r="D47" s="3">
        <f aca="true" t="shared" si="27" ref="D47:Q47">D41+D42</f>
        <v>0</v>
      </c>
      <c r="E47" s="3">
        <f t="shared" si="27"/>
        <v>0</v>
      </c>
      <c r="F47" s="3">
        <f t="shared" si="27"/>
        <v>0</v>
      </c>
      <c r="G47" s="3">
        <f t="shared" si="27"/>
        <v>0</v>
      </c>
      <c r="H47" s="3">
        <f t="shared" si="27"/>
        <v>0</v>
      </c>
      <c r="I47" s="3">
        <f t="shared" si="27"/>
        <v>0</v>
      </c>
      <c r="J47" s="3">
        <f t="shared" si="27"/>
        <v>0</v>
      </c>
      <c r="K47" s="3">
        <f t="shared" si="27"/>
        <v>0</v>
      </c>
      <c r="L47" s="3">
        <f t="shared" si="27"/>
        <v>0</v>
      </c>
      <c r="M47" s="3">
        <f t="shared" si="27"/>
        <v>0</v>
      </c>
      <c r="N47" s="3">
        <f t="shared" si="27"/>
        <v>0</v>
      </c>
      <c r="O47" s="3">
        <f t="shared" si="27"/>
        <v>0</v>
      </c>
      <c r="P47" s="3">
        <f t="shared" si="27"/>
        <v>0</v>
      </c>
      <c r="Q47" s="3">
        <f t="shared" si="27"/>
        <v>0</v>
      </c>
      <c r="R47" s="3">
        <f aca="true" t="shared" si="28" ref="R47:AG47">R41+R42</f>
        <v>0</v>
      </c>
      <c r="S47" s="3">
        <f t="shared" si="28"/>
        <v>0</v>
      </c>
      <c r="T47" s="3">
        <f t="shared" si="28"/>
        <v>0</v>
      </c>
      <c r="U47" s="3">
        <f t="shared" si="28"/>
        <v>0</v>
      </c>
      <c r="V47" s="3">
        <f t="shared" si="28"/>
        <v>0</v>
      </c>
      <c r="W47" s="3">
        <f t="shared" si="28"/>
        <v>0</v>
      </c>
      <c r="X47" s="3">
        <f t="shared" si="28"/>
        <v>0</v>
      </c>
      <c r="Y47" s="3">
        <f t="shared" si="28"/>
        <v>0</v>
      </c>
      <c r="Z47" s="3">
        <f t="shared" si="28"/>
        <v>0</v>
      </c>
      <c r="AA47" s="3">
        <f t="shared" si="28"/>
        <v>0</v>
      </c>
      <c r="AB47" s="3">
        <f t="shared" si="28"/>
        <v>0</v>
      </c>
      <c r="AC47" s="3">
        <f t="shared" si="28"/>
        <v>0</v>
      </c>
      <c r="AD47" s="3">
        <f t="shared" si="28"/>
        <v>0</v>
      </c>
      <c r="AE47" s="3">
        <f t="shared" si="28"/>
        <v>0</v>
      </c>
      <c r="AF47" s="3">
        <f t="shared" si="28"/>
        <v>0</v>
      </c>
      <c r="AG47" s="3">
        <f t="shared" si="28"/>
        <v>0</v>
      </c>
      <c r="AL47" s="159" t="s">
        <v>350</v>
      </c>
      <c r="AM47" s="159" t="s">
        <v>351</v>
      </c>
      <c r="AO47" s="27"/>
      <c r="AP47" s="147"/>
      <c r="AQ47" s="147"/>
      <c r="AR47" s="148"/>
      <c r="AS47" s="148"/>
      <c r="AT47" s="148"/>
      <c r="AU47" s="149"/>
      <c r="AV47" s="148"/>
      <c r="AW47" s="148"/>
      <c r="AX47" s="148"/>
      <c r="AY47" s="148"/>
      <c r="AZ47" s="148"/>
      <c r="BA47" s="148"/>
      <c r="BB47" s="148"/>
      <c r="BC47" s="148"/>
      <c r="BD47" s="148"/>
      <c r="BH47" s="23"/>
      <c r="BI47" s="86"/>
      <c r="BJ47" s="86"/>
      <c r="BK47" s="86"/>
      <c r="BL47" s="86"/>
      <c r="BM47" s="86"/>
      <c r="BN47" s="86"/>
    </row>
    <row r="48" spans="3:66" ht="12.75" customHeight="1" hidden="1">
      <c r="C48" s="150" t="s">
        <v>41</v>
      </c>
      <c r="D48" s="22">
        <f>IF(D43="","",IF(D43&gt;79%,1,""))</f>
      </c>
      <c r="E48" s="22">
        <f aca="true" t="shared" si="29" ref="E48:Q48">IF(E43="","",IF(E43&gt;79%,1,""))</f>
      </c>
      <c r="F48" s="22">
        <f t="shared" si="29"/>
      </c>
      <c r="G48" s="22">
        <f t="shared" si="29"/>
      </c>
      <c r="H48" s="22">
        <f t="shared" si="29"/>
      </c>
      <c r="I48" s="22">
        <f t="shared" si="29"/>
      </c>
      <c r="J48" s="22">
        <f t="shared" si="29"/>
      </c>
      <c r="K48" s="22">
        <f t="shared" si="29"/>
      </c>
      <c r="L48" s="22">
        <f t="shared" si="29"/>
      </c>
      <c r="M48" s="22">
        <f t="shared" si="29"/>
      </c>
      <c r="N48" s="22">
        <f t="shared" si="29"/>
      </c>
      <c r="O48" s="22">
        <f t="shared" si="29"/>
      </c>
      <c r="P48" s="22">
        <f t="shared" si="29"/>
      </c>
      <c r="Q48" s="22">
        <f t="shared" si="29"/>
      </c>
      <c r="R48" s="22">
        <f aca="true" t="shared" si="30" ref="R48:AG48">IF(R43="","",IF(R43&gt;79%,1,""))</f>
      </c>
      <c r="S48" s="22">
        <f t="shared" si="30"/>
      </c>
      <c r="T48" s="22">
        <f t="shared" si="30"/>
      </c>
      <c r="U48" s="22">
        <f t="shared" si="30"/>
      </c>
      <c r="V48" s="22">
        <f t="shared" si="30"/>
      </c>
      <c r="W48" s="22">
        <f t="shared" si="30"/>
      </c>
      <c r="X48" s="22">
        <f t="shared" si="30"/>
      </c>
      <c r="Y48" s="22">
        <f t="shared" si="30"/>
      </c>
      <c r="Z48" s="22">
        <f t="shared" si="30"/>
      </c>
      <c r="AA48" s="22">
        <f t="shared" si="30"/>
      </c>
      <c r="AB48" s="22">
        <f t="shared" si="30"/>
      </c>
      <c r="AC48" s="22">
        <f t="shared" si="30"/>
      </c>
      <c r="AD48" s="22">
        <f t="shared" si="30"/>
      </c>
      <c r="AE48" s="22">
        <f t="shared" si="30"/>
      </c>
      <c r="AF48" s="22">
        <f t="shared" si="30"/>
      </c>
      <c r="AG48" s="22">
        <f t="shared" si="30"/>
      </c>
      <c r="AH48" s="9"/>
      <c r="AI48" s="9"/>
      <c r="AJ48" s="9"/>
      <c r="AL48" s="151">
        <f>2/3*SUM(D48:AG48)</f>
        <v>0</v>
      </c>
      <c r="AM48" s="22">
        <f>SUM(D48:AG48)</f>
        <v>0</v>
      </c>
      <c r="AO48" s="152"/>
      <c r="AP48" s="152"/>
      <c r="AQ48" s="152"/>
      <c r="AR48" s="8"/>
      <c r="AS48" s="8"/>
      <c r="AT48" s="8"/>
      <c r="AU48" s="8"/>
      <c r="AV48" s="8"/>
      <c r="AW48" s="8"/>
      <c r="AX48" s="8"/>
      <c r="AY48" s="8"/>
      <c r="AZ48" s="8"/>
      <c r="BA48" s="8"/>
      <c r="BB48" s="8"/>
      <c r="BC48" s="8"/>
      <c r="BD48" s="8"/>
      <c r="BH48" s="23"/>
      <c r="BI48" s="86"/>
      <c r="BJ48" s="86"/>
      <c r="BK48" s="86"/>
      <c r="BL48" s="86"/>
      <c r="BM48" s="86"/>
      <c r="BN48" s="86"/>
    </row>
    <row r="49" spans="41:66" ht="12.75" hidden="1">
      <c r="AO49" s="8"/>
      <c r="AP49" s="8"/>
      <c r="AQ49" s="8"/>
      <c r="AR49" s="8"/>
      <c r="AS49" s="8"/>
      <c r="AT49" s="8"/>
      <c r="AU49" s="8"/>
      <c r="AV49" s="8"/>
      <c r="AW49" s="8"/>
      <c r="AX49" s="8"/>
      <c r="AY49" s="8"/>
      <c r="AZ49" s="8"/>
      <c r="BA49" s="8"/>
      <c r="BB49" s="8"/>
      <c r="BC49" s="8"/>
      <c r="BD49" s="8"/>
      <c r="BH49" s="23"/>
      <c r="BI49" s="86"/>
      <c r="BJ49" s="86"/>
      <c r="BK49" s="86"/>
      <c r="BL49" s="86"/>
      <c r="BM49" s="86"/>
      <c r="BN49" s="86"/>
    </row>
    <row r="50" spans="2:66" ht="12.75" hidden="1">
      <c r="B50" s="3" t="s">
        <v>42</v>
      </c>
      <c r="C50" s="3" t="s">
        <v>43</v>
      </c>
      <c r="AH50" s="3" t="s">
        <v>363</v>
      </c>
      <c r="AI50" s="3" t="s">
        <v>364</v>
      </c>
      <c r="AJ50" s="3" t="s">
        <v>365</v>
      </c>
      <c r="AK50" s="174" t="s">
        <v>366</v>
      </c>
      <c r="AO50" s="153"/>
      <c r="AP50" s="153"/>
      <c r="AQ50" s="153"/>
      <c r="AR50" s="153"/>
      <c r="AS50" s="153"/>
      <c r="AT50" s="153"/>
      <c r="AU50" s="154"/>
      <c r="AV50" s="8"/>
      <c r="AW50" s="8"/>
      <c r="AX50" s="8"/>
      <c r="AY50" s="8"/>
      <c r="AZ50" s="8"/>
      <c r="BA50" s="8"/>
      <c r="BB50" s="8"/>
      <c r="BC50" s="8"/>
      <c r="BD50" s="8"/>
      <c r="BH50" s="23"/>
      <c r="BI50" s="86"/>
      <c r="BJ50" s="86"/>
      <c r="BK50" s="86"/>
      <c r="BL50" s="86"/>
      <c r="BM50" s="86"/>
      <c r="BN50" s="86"/>
    </row>
    <row r="51" spans="1:66" ht="12.75" hidden="1">
      <c r="A51" s="160">
        <f aca="true" t="shared" si="31" ref="A51:A85">A6</f>
        <v>1</v>
      </c>
      <c r="B51" s="220">
        <f aca="true" t="shared" si="32" ref="B51:B85">IF(B6="","",B6)</f>
      </c>
      <c r="C51" s="220"/>
      <c r="D51" s="155">
        <f>IF(D$48="","",D6)</f>
      </c>
      <c r="E51" s="155">
        <f aca="true" t="shared" si="33" ref="E51:AG51">IF(E$48="","",E6)</f>
      </c>
      <c r="F51" s="155">
        <f t="shared" si="33"/>
      </c>
      <c r="G51" s="155">
        <f t="shared" si="33"/>
      </c>
      <c r="H51" s="155">
        <f t="shared" si="33"/>
      </c>
      <c r="I51" s="155">
        <f t="shared" si="33"/>
      </c>
      <c r="J51" s="155">
        <f t="shared" si="33"/>
      </c>
      <c r="K51" s="155">
        <f t="shared" si="33"/>
      </c>
      <c r="L51" s="155">
        <f t="shared" si="33"/>
      </c>
      <c r="M51" s="155">
        <f t="shared" si="33"/>
      </c>
      <c r="N51" s="155">
        <f t="shared" si="33"/>
      </c>
      <c r="O51" s="155">
        <f t="shared" si="33"/>
      </c>
      <c r="P51" s="155">
        <f t="shared" si="33"/>
      </c>
      <c r="Q51" s="155">
        <f t="shared" si="33"/>
      </c>
      <c r="R51" s="155">
        <f t="shared" si="33"/>
      </c>
      <c r="S51" s="155">
        <f t="shared" si="33"/>
      </c>
      <c r="T51" s="155">
        <f t="shared" si="33"/>
      </c>
      <c r="U51" s="155">
        <f t="shared" si="33"/>
      </c>
      <c r="V51" s="155">
        <f t="shared" si="33"/>
      </c>
      <c r="W51" s="155">
        <f t="shared" si="33"/>
      </c>
      <c r="X51" s="155">
        <f t="shared" si="33"/>
      </c>
      <c r="Y51" s="155">
        <f t="shared" si="33"/>
      </c>
      <c r="Z51" s="155">
        <f t="shared" si="33"/>
      </c>
      <c r="AA51" s="155">
        <f t="shared" si="33"/>
      </c>
      <c r="AB51" s="155">
        <f t="shared" si="33"/>
      </c>
      <c r="AC51" s="155">
        <f t="shared" si="33"/>
      </c>
      <c r="AD51" s="155">
        <f t="shared" si="33"/>
      </c>
      <c r="AE51" s="155">
        <f t="shared" si="33"/>
      </c>
      <c r="AF51" s="155">
        <f t="shared" si="33"/>
      </c>
      <c r="AG51" s="155">
        <f t="shared" si="33"/>
      </c>
      <c r="AH51" s="44">
        <f>COUNTIF(D51:AG51,"A")</f>
        <v>0</v>
      </c>
      <c r="AI51" s="44">
        <f>COUNTIF(D51:AG51,1)</f>
        <v>0</v>
      </c>
      <c r="AJ51" s="44">
        <f>COUNTIF(D51:AG51,0)</f>
        <v>0</v>
      </c>
      <c r="AK51" s="181">
        <f>1/3*(AI51+AJ51)</f>
        <v>0</v>
      </c>
      <c r="AL51" s="175">
        <f>SUM(D51:AG51)</f>
        <v>0</v>
      </c>
      <c r="AM51" s="155">
        <f>IF(B51="","",IF(AJ51&gt;AK51,"OUI","Non"))</f>
      </c>
      <c r="AO51" s="8"/>
      <c r="AP51" s="8"/>
      <c r="AQ51" s="8"/>
      <c r="AR51" s="8"/>
      <c r="AS51" s="8"/>
      <c r="AT51" s="8"/>
      <c r="AU51" s="8"/>
      <c r="AV51" s="8"/>
      <c r="AW51" s="8"/>
      <c r="AX51" s="8"/>
      <c r="AY51" s="8"/>
      <c r="AZ51" s="8"/>
      <c r="BA51" s="8"/>
      <c r="BB51" s="8"/>
      <c r="BC51" s="8"/>
      <c r="BD51" s="8"/>
      <c r="BH51" s="23"/>
      <c r="BI51" s="86"/>
      <c r="BJ51" s="86"/>
      <c r="BK51" s="86"/>
      <c r="BL51" s="86"/>
      <c r="BM51" s="86"/>
      <c r="BN51" s="86"/>
    </row>
    <row r="52" spans="1:66" ht="12.75" hidden="1">
      <c r="A52" s="160">
        <f t="shared" si="31"/>
        <v>2</v>
      </c>
      <c r="B52" s="220">
        <f t="shared" si="32"/>
      </c>
      <c r="C52" s="220"/>
      <c r="D52" s="155">
        <f aca="true" t="shared" si="34" ref="D52:AG52">IF(D$48="","",D7)</f>
      </c>
      <c r="E52" s="155">
        <f t="shared" si="34"/>
      </c>
      <c r="F52" s="155">
        <f t="shared" si="34"/>
      </c>
      <c r="G52" s="155">
        <f t="shared" si="34"/>
      </c>
      <c r="H52" s="155">
        <f t="shared" si="34"/>
      </c>
      <c r="I52" s="155">
        <f t="shared" si="34"/>
      </c>
      <c r="J52" s="155">
        <f t="shared" si="34"/>
      </c>
      <c r="K52" s="155">
        <f t="shared" si="34"/>
      </c>
      <c r="L52" s="155">
        <f t="shared" si="34"/>
      </c>
      <c r="M52" s="155">
        <f t="shared" si="34"/>
      </c>
      <c r="N52" s="155">
        <f t="shared" si="34"/>
      </c>
      <c r="O52" s="155">
        <f t="shared" si="34"/>
      </c>
      <c r="P52" s="155">
        <f t="shared" si="34"/>
      </c>
      <c r="Q52" s="155">
        <f t="shared" si="34"/>
      </c>
      <c r="R52" s="155">
        <f t="shared" si="34"/>
      </c>
      <c r="S52" s="155">
        <f t="shared" si="34"/>
      </c>
      <c r="T52" s="155">
        <f t="shared" si="34"/>
      </c>
      <c r="U52" s="155">
        <f t="shared" si="34"/>
      </c>
      <c r="V52" s="155">
        <f t="shared" si="34"/>
      </c>
      <c r="W52" s="155">
        <f t="shared" si="34"/>
      </c>
      <c r="X52" s="155">
        <f t="shared" si="34"/>
      </c>
      <c r="Y52" s="155">
        <f t="shared" si="34"/>
      </c>
      <c r="Z52" s="155">
        <f t="shared" si="34"/>
      </c>
      <c r="AA52" s="155">
        <f t="shared" si="34"/>
      </c>
      <c r="AB52" s="155">
        <f t="shared" si="34"/>
      </c>
      <c r="AC52" s="155">
        <f t="shared" si="34"/>
      </c>
      <c r="AD52" s="155">
        <f t="shared" si="34"/>
      </c>
      <c r="AE52" s="155">
        <f t="shared" si="34"/>
      </c>
      <c r="AF52" s="155">
        <f t="shared" si="34"/>
      </c>
      <c r="AG52" s="155">
        <f t="shared" si="34"/>
      </c>
      <c r="AH52" s="44">
        <f aca="true" t="shared" si="35" ref="AH52:AH85">COUNTIF(D52:AG52,"A")</f>
        <v>0</v>
      </c>
      <c r="AI52" s="44">
        <f aca="true" t="shared" si="36" ref="AI52:AI85">COUNTIF(D52:AG52,1)</f>
        <v>0</v>
      </c>
      <c r="AJ52" s="44">
        <f aca="true" t="shared" si="37" ref="AJ52:AJ85">COUNTIF(D52:AG52,0)</f>
        <v>0</v>
      </c>
      <c r="AK52" s="181">
        <f aca="true" t="shared" si="38" ref="AK52:AK85">1/3*(AI52+AJ52)</f>
        <v>0</v>
      </c>
      <c r="AL52" s="175">
        <f aca="true" t="shared" si="39" ref="AL52:AL85">SUM(D52:AG52)</f>
        <v>0</v>
      </c>
      <c r="AM52" s="155">
        <f aca="true" t="shared" si="40" ref="AM52:AM85">IF(B52="","",IF(AJ52&gt;AK52,"OUI","Non"))</f>
      </c>
      <c r="AO52" s="8"/>
      <c r="AP52" s="8"/>
      <c r="AQ52" s="8"/>
      <c r="AR52" s="8"/>
      <c r="AS52" s="8"/>
      <c r="AT52" s="8"/>
      <c r="AU52" s="8"/>
      <c r="AV52" s="8"/>
      <c r="AW52" s="8"/>
      <c r="AX52" s="8"/>
      <c r="AY52" s="8"/>
      <c r="AZ52" s="8"/>
      <c r="BA52" s="8"/>
      <c r="BB52" s="8"/>
      <c r="BC52" s="8"/>
      <c r="BD52" s="8"/>
      <c r="BH52" s="23"/>
      <c r="BI52" s="86"/>
      <c r="BJ52" s="86"/>
      <c r="BK52" s="86"/>
      <c r="BL52" s="86"/>
      <c r="BM52" s="86"/>
      <c r="BN52" s="86"/>
    </row>
    <row r="53" spans="1:66" ht="12.75" hidden="1">
      <c r="A53" s="160">
        <f t="shared" si="31"/>
        <v>3</v>
      </c>
      <c r="B53" s="220">
        <f t="shared" si="32"/>
      </c>
      <c r="C53" s="220"/>
      <c r="D53" s="155">
        <f aca="true" t="shared" si="41" ref="D53:AG53">IF(D$48="","",D8)</f>
      </c>
      <c r="E53" s="155">
        <f t="shared" si="41"/>
      </c>
      <c r="F53" s="155">
        <f t="shared" si="41"/>
      </c>
      <c r="G53" s="155">
        <f t="shared" si="41"/>
      </c>
      <c r="H53" s="155">
        <f t="shared" si="41"/>
      </c>
      <c r="I53" s="155">
        <f t="shared" si="41"/>
      </c>
      <c r="J53" s="155">
        <f t="shared" si="41"/>
      </c>
      <c r="K53" s="155">
        <f t="shared" si="41"/>
      </c>
      <c r="L53" s="155">
        <f t="shared" si="41"/>
      </c>
      <c r="M53" s="155">
        <f t="shared" si="41"/>
      </c>
      <c r="N53" s="155">
        <f t="shared" si="41"/>
      </c>
      <c r="O53" s="155">
        <f t="shared" si="41"/>
      </c>
      <c r="P53" s="155">
        <f t="shared" si="41"/>
      </c>
      <c r="Q53" s="155">
        <f t="shared" si="41"/>
      </c>
      <c r="R53" s="155">
        <f t="shared" si="41"/>
      </c>
      <c r="S53" s="155">
        <f t="shared" si="41"/>
      </c>
      <c r="T53" s="155">
        <f t="shared" si="41"/>
      </c>
      <c r="U53" s="155">
        <f t="shared" si="41"/>
      </c>
      <c r="V53" s="155">
        <f t="shared" si="41"/>
      </c>
      <c r="W53" s="155">
        <f t="shared" si="41"/>
      </c>
      <c r="X53" s="155">
        <f t="shared" si="41"/>
      </c>
      <c r="Y53" s="155">
        <f t="shared" si="41"/>
      </c>
      <c r="Z53" s="155">
        <f t="shared" si="41"/>
      </c>
      <c r="AA53" s="155">
        <f t="shared" si="41"/>
      </c>
      <c r="AB53" s="155">
        <f t="shared" si="41"/>
      </c>
      <c r="AC53" s="155">
        <f t="shared" si="41"/>
      </c>
      <c r="AD53" s="155">
        <f t="shared" si="41"/>
      </c>
      <c r="AE53" s="155">
        <f t="shared" si="41"/>
      </c>
      <c r="AF53" s="155">
        <f t="shared" si="41"/>
      </c>
      <c r="AG53" s="155">
        <f t="shared" si="41"/>
      </c>
      <c r="AH53" s="44">
        <f t="shared" si="35"/>
        <v>0</v>
      </c>
      <c r="AI53" s="44">
        <f t="shared" si="36"/>
        <v>0</v>
      </c>
      <c r="AJ53" s="44">
        <f t="shared" si="37"/>
        <v>0</v>
      </c>
      <c r="AK53" s="181">
        <f t="shared" si="38"/>
        <v>0</v>
      </c>
      <c r="AL53" s="175">
        <f t="shared" si="39"/>
        <v>0</v>
      </c>
      <c r="AM53" s="155">
        <f t="shared" si="40"/>
      </c>
      <c r="AO53" s="8"/>
      <c r="AP53" s="8"/>
      <c r="AQ53" s="8"/>
      <c r="AR53" s="8"/>
      <c r="AS53" s="8"/>
      <c r="AT53" s="8"/>
      <c r="AU53" s="8"/>
      <c r="AV53" s="8"/>
      <c r="AW53" s="8"/>
      <c r="AX53" s="8"/>
      <c r="AY53" s="8"/>
      <c r="AZ53" s="8"/>
      <c r="BA53" s="8"/>
      <c r="BB53" s="8"/>
      <c r="BC53" s="8"/>
      <c r="BD53" s="8"/>
      <c r="BH53" s="23"/>
      <c r="BI53" s="86"/>
      <c r="BJ53" s="86"/>
      <c r="BK53" s="86"/>
      <c r="BL53" s="86"/>
      <c r="BM53" s="86"/>
      <c r="BN53" s="86"/>
    </row>
    <row r="54" spans="1:66" ht="12.75" hidden="1">
      <c r="A54" s="160">
        <f t="shared" si="31"/>
        <v>4</v>
      </c>
      <c r="B54" s="220">
        <f t="shared" si="32"/>
      </c>
      <c r="C54" s="220"/>
      <c r="D54" s="155">
        <f aca="true" t="shared" si="42" ref="D54:AG54">IF(D$48="","",D9)</f>
      </c>
      <c r="E54" s="155">
        <f t="shared" si="42"/>
      </c>
      <c r="F54" s="155">
        <f t="shared" si="42"/>
      </c>
      <c r="G54" s="155">
        <f t="shared" si="42"/>
      </c>
      <c r="H54" s="155">
        <f t="shared" si="42"/>
      </c>
      <c r="I54" s="155">
        <f t="shared" si="42"/>
      </c>
      <c r="J54" s="155">
        <f t="shared" si="42"/>
      </c>
      <c r="K54" s="155">
        <f t="shared" si="42"/>
      </c>
      <c r="L54" s="155">
        <f t="shared" si="42"/>
      </c>
      <c r="M54" s="155">
        <f t="shared" si="42"/>
      </c>
      <c r="N54" s="155">
        <f t="shared" si="42"/>
      </c>
      <c r="O54" s="155">
        <f t="shared" si="42"/>
      </c>
      <c r="P54" s="155">
        <f t="shared" si="42"/>
      </c>
      <c r="Q54" s="155">
        <f t="shared" si="42"/>
      </c>
      <c r="R54" s="155">
        <f t="shared" si="42"/>
      </c>
      <c r="S54" s="155">
        <f t="shared" si="42"/>
      </c>
      <c r="T54" s="155">
        <f t="shared" si="42"/>
      </c>
      <c r="U54" s="155">
        <f t="shared" si="42"/>
      </c>
      <c r="V54" s="155">
        <f t="shared" si="42"/>
      </c>
      <c r="W54" s="155">
        <f t="shared" si="42"/>
      </c>
      <c r="X54" s="155">
        <f t="shared" si="42"/>
      </c>
      <c r="Y54" s="155">
        <f t="shared" si="42"/>
      </c>
      <c r="Z54" s="155">
        <f t="shared" si="42"/>
      </c>
      <c r="AA54" s="155">
        <f t="shared" si="42"/>
      </c>
      <c r="AB54" s="155">
        <f t="shared" si="42"/>
      </c>
      <c r="AC54" s="155">
        <f t="shared" si="42"/>
      </c>
      <c r="AD54" s="155">
        <f t="shared" si="42"/>
      </c>
      <c r="AE54" s="155">
        <f t="shared" si="42"/>
      </c>
      <c r="AF54" s="155">
        <f t="shared" si="42"/>
      </c>
      <c r="AG54" s="155">
        <f t="shared" si="42"/>
      </c>
      <c r="AH54" s="44">
        <f t="shared" si="35"/>
        <v>0</v>
      </c>
      <c r="AI54" s="44">
        <f t="shared" si="36"/>
        <v>0</v>
      </c>
      <c r="AJ54" s="44">
        <f t="shared" si="37"/>
        <v>0</v>
      </c>
      <c r="AK54" s="181">
        <f t="shared" si="38"/>
        <v>0</v>
      </c>
      <c r="AL54" s="175">
        <f t="shared" si="39"/>
        <v>0</v>
      </c>
      <c r="AM54" s="155">
        <f t="shared" si="40"/>
      </c>
      <c r="AO54" s="8"/>
      <c r="AP54" s="8"/>
      <c r="AQ54" s="8"/>
      <c r="AR54" s="8"/>
      <c r="AS54" s="8"/>
      <c r="AT54" s="8"/>
      <c r="AU54" s="8"/>
      <c r="AV54" s="8"/>
      <c r="AW54" s="8"/>
      <c r="AX54" s="8"/>
      <c r="AY54" s="8"/>
      <c r="AZ54" s="8"/>
      <c r="BA54" s="8"/>
      <c r="BB54" s="8"/>
      <c r="BC54" s="8"/>
      <c r="BD54" s="8"/>
      <c r="BH54" s="23"/>
      <c r="BI54" s="86"/>
      <c r="BJ54" s="86"/>
      <c r="BK54" s="86"/>
      <c r="BL54" s="86"/>
      <c r="BM54" s="86"/>
      <c r="BN54" s="86"/>
    </row>
    <row r="55" spans="1:66" ht="12.75" hidden="1">
      <c r="A55" s="160">
        <f t="shared" si="31"/>
        <v>5</v>
      </c>
      <c r="B55" s="220">
        <f t="shared" si="32"/>
      </c>
      <c r="C55" s="220"/>
      <c r="D55" s="155">
        <f aca="true" t="shared" si="43" ref="D55:AG55">IF(D$48="","",D10)</f>
      </c>
      <c r="E55" s="155">
        <f t="shared" si="43"/>
      </c>
      <c r="F55" s="155">
        <f t="shared" si="43"/>
      </c>
      <c r="G55" s="155">
        <f t="shared" si="43"/>
      </c>
      <c r="H55" s="155">
        <f t="shared" si="43"/>
      </c>
      <c r="I55" s="155">
        <f t="shared" si="43"/>
      </c>
      <c r="J55" s="155">
        <f t="shared" si="43"/>
      </c>
      <c r="K55" s="155">
        <f t="shared" si="43"/>
      </c>
      <c r="L55" s="155">
        <f t="shared" si="43"/>
      </c>
      <c r="M55" s="155">
        <f t="shared" si="43"/>
      </c>
      <c r="N55" s="155">
        <f t="shared" si="43"/>
      </c>
      <c r="O55" s="155">
        <f t="shared" si="43"/>
      </c>
      <c r="P55" s="155">
        <f t="shared" si="43"/>
      </c>
      <c r="Q55" s="155">
        <f t="shared" si="43"/>
      </c>
      <c r="R55" s="155">
        <f t="shared" si="43"/>
      </c>
      <c r="S55" s="155">
        <f t="shared" si="43"/>
      </c>
      <c r="T55" s="155">
        <f t="shared" si="43"/>
      </c>
      <c r="U55" s="155">
        <f t="shared" si="43"/>
      </c>
      <c r="V55" s="155">
        <f t="shared" si="43"/>
      </c>
      <c r="W55" s="155">
        <f t="shared" si="43"/>
      </c>
      <c r="X55" s="155">
        <f t="shared" si="43"/>
      </c>
      <c r="Y55" s="155">
        <f t="shared" si="43"/>
      </c>
      <c r="Z55" s="155">
        <f t="shared" si="43"/>
      </c>
      <c r="AA55" s="155">
        <f t="shared" si="43"/>
      </c>
      <c r="AB55" s="155">
        <f t="shared" si="43"/>
      </c>
      <c r="AC55" s="155">
        <f t="shared" si="43"/>
      </c>
      <c r="AD55" s="155">
        <f t="shared" si="43"/>
      </c>
      <c r="AE55" s="155">
        <f t="shared" si="43"/>
      </c>
      <c r="AF55" s="155">
        <f t="shared" si="43"/>
      </c>
      <c r="AG55" s="155">
        <f t="shared" si="43"/>
      </c>
      <c r="AH55" s="44">
        <f t="shared" si="35"/>
        <v>0</v>
      </c>
      <c r="AI55" s="44">
        <f t="shared" si="36"/>
        <v>0</v>
      </c>
      <c r="AJ55" s="44">
        <f t="shared" si="37"/>
        <v>0</v>
      </c>
      <c r="AK55" s="181">
        <f t="shared" si="38"/>
        <v>0</v>
      </c>
      <c r="AL55" s="175">
        <f t="shared" si="39"/>
        <v>0</v>
      </c>
      <c r="AM55" s="155">
        <f t="shared" si="40"/>
      </c>
      <c r="AO55" s="8"/>
      <c r="AP55" s="8"/>
      <c r="AQ55" s="8"/>
      <c r="AR55" s="8"/>
      <c r="AS55" s="8"/>
      <c r="AT55" s="8"/>
      <c r="AU55" s="8"/>
      <c r="AV55" s="8"/>
      <c r="AW55" s="8"/>
      <c r="AX55" s="8"/>
      <c r="AY55" s="8"/>
      <c r="AZ55" s="8"/>
      <c r="BA55" s="8"/>
      <c r="BB55" s="8"/>
      <c r="BC55" s="8"/>
      <c r="BD55" s="8"/>
      <c r="BH55" s="23"/>
      <c r="BI55" s="86"/>
      <c r="BJ55" s="86"/>
      <c r="BK55" s="86"/>
      <c r="BL55" s="86"/>
      <c r="BM55" s="86"/>
      <c r="BN55" s="86"/>
    </row>
    <row r="56" spans="1:66" ht="12.75" hidden="1">
      <c r="A56" s="160">
        <f t="shared" si="31"/>
        <v>6</v>
      </c>
      <c r="B56" s="220">
        <f t="shared" si="32"/>
      </c>
      <c r="C56" s="220"/>
      <c r="D56" s="155">
        <f aca="true" t="shared" si="44" ref="D56:AG56">IF(D$48="","",D11)</f>
      </c>
      <c r="E56" s="155">
        <f t="shared" si="44"/>
      </c>
      <c r="F56" s="155">
        <f t="shared" si="44"/>
      </c>
      <c r="G56" s="155">
        <f t="shared" si="44"/>
      </c>
      <c r="H56" s="155">
        <f t="shared" si="44"/>
      </c>
      <c r="I56" s="155">
        <f t="shared" si="44"/>
      </c>
      <c r="J56" s="155">
        <f t="shared" si="44"/>
      </c>
      <c r="K56" s="155">
        <f t="shared" si="44"/>
      </c>
      <c r="L56" s="155">
        <f t="shared" si="44"/>
      </c>
      <c r="M56" s="155">
        <f t="shared" si="44"/>
      </c>
      <c r="N56" s="155">
        <f t="shared" si="44"/>
      </c>
      <c r="O56" s="155">
        <f t="shared" si="44"/>
      </c>
      <c r="P56" s="155">
        <f t="shared" si="44"/>
      </c>
      <c r="Q56" s="155">
        <f t="shared" si="44"/>
      </c>
      <c r="R56" s="155">
        <f t="shared" si="44"/>
      </c>
      <c r="S56" s="155">
        <f t="shared" si="44"/>
      </c>
      <c r="T56" s="155">
        <f t="shared" si="44"/>
      </c>
      <c r="U56" s="155">
        <f t="shared" si="44"/>
      </c>
      <c r="V56" s="155">
        <f t="shared" si="44"/>
      </c>
      <c r="W56" s="155">
        <f t="shared" si="44"/>
      </c>
      <c r="X56" s="155">
        <f t="shared" si="44"/>
      </c>
      <c r="Y56" s="155">
        <f t="shared" si="44"/>
      </c>
      <c r="Z56" s="155">
        <f t="shared" si="44"/>
      </c>
      <c r="AA56" s="155">
        <f t="shared" si="44"/>
      </c>
      <c r="AB56" s="155">
        <f t="shared" si="44"/>
      </c>
      <c r="AC56" s="155">
        <f t="shared" si="44"/>
      </c>
      <c r="AD56" s="155">
        <f t="shared" si="44"/>
      </c>
      <c r="AE56" s="155">
        <f t="shared" si="44"/>
      </c>
      <c r="AF56" s="155">
        <f t="shared" si="44"/>
      </c>
      <c r="AG56" s="155">
        <f t="shared" si="44"/>
      </c>
      <c r="AH56" s="44">
        <f t="shared" si="35"/>
        <v>0</v>
      </c>
      <c r="AI56" s="44">
        <f t="shared" si="36"/>
        <v>0</v>
      </c>
      <c r="AJ56" s="44">
        <f t="shared" si="37"/>
        <v>0</v>
      </c>
      <c r="AK56" s="181">
        <f t="shared" si="38"/>
        <v>0</v>
      </c>
      <c r="AL56" s="175">
        <f t="shared" si="39"/>
        <v>0</v>
      </c>
      <c r="AM56" s="155">
        <f t="shared" si="40"/>
      </c>
      <c r="AO56" s="8"/>
      <c r="AP56" s="8"/>
      <c r="AQ56" s="8"/>
      <c r="AR56" s="8"/>
      <c r="AS56" s="8"/>
      <c r="AT56" s="8"/>
      <c r="AU56" s="8"/>
      <c r="AV56" s="8"/>
      <c r="AW56" s="8"/>
      <c r="AX56" s="8"/>
      <c r="AY56" s="8"/>
      <c r="AZ56" s="8"/>
      <c r="BA56" s="8"/>
      <c r="BB56" s="8"/>
      <c r="BC56" s="8"/>
      <c r="BD56" s="8"/>
      <c r="BH56" s="23"/>
      <c r="BI56" s="86"/>
      <c r="BJ56" s="86"/>
      <c r="BK56" s="86"/>
      <c r="BL56" s="86"/>
      <c r="BM56" s="86"/>
      <c r="BN56" s="86"/>
    </row>
    <row r="57" spans="1:66" ht="12.75" hidden="1">
      <c r="A57" s="160">
        <f t="shared" si="31"/>
        <v>7</v>
      </c>
      <c r="B57" s="220">
        <f t="shared" si="32"/>
      </c>
      <c r="C57" s="220"/>
      <c r="D57" s="155">
        <f aca="true" t="shared" si="45" ref="D57:AG57">IF(D$48="","",D12)</f>
      </c>
      <c r="E57" s="155">
        <f t="shared" si="45"/>
      </c>
      <c r="F57" s="155">
        <f t="shared" si="45"/>
      </c>
      <c r="G57" s="155">
        <f t="shared" si="45"/>
      </c>
      <c r="H57" s="155">
        <f t="shared" si="45"/>
      </c>
      <c r="I57" s="155">
        <f t="shared" si="45"/>
      </c>
      <c r="J57" s="155">
        <f t="shared" si="45"/>
      </c>
      <c r="K57" s="155">
        <f t="shared" si="45"/>
      </c>
      <c r="L57" s="155">
        <f t="shared" si="45"/>
      </c>
      <c r="M57" s="155">
        <f t="shared" si="45"/>
      </c>
      <c r="N57" s="155">
        <f t="shared" si="45"/>
      </c>
      <c r="O57" s="155">
        <f t="shared" si="45"/>
      </c>
      <c r="P57" s="155">
        <f t="shared" si="45"/>
      </c>
      <c r="Q57" s="155">
        <f t="shared" si="45"/>
      </c>
      <c r="R57" s="155">
        <f t="shared" si="45"/>
      </c>
      <c r="S57" s="155">
        <f t="shared" si="45"/>
      </c>
      <c r="T57" s="155">
        <f t="shared" si="45"/>
      </c>
      <c r="U57" s="155">
        <f t="shared" si="45"/>
      </c>
      <c r="V57" s="155">
        <f t="shared" si="45"/>
      </c>
      <c r="W57" s="155">
        <f t="shared" si="45"/>
      </c>
      <c r="X57" s="155">
        <f t="shared" si="45"/>
      </c>
      <c r="Y57" s="155">
        <f t="shared" si="45"/>
      </c>
      <c r="Z57" s="155">
        <f t="shared" si="45"/>
      </c>
      <c r="AA57" s="155">
        <f t="shared" si="45"/>
      </c>
      <c r="AB57" s="155">
        <f t="shared" si="45"/>
      </c>
      <c r="AC57" s="155">
        <f t="shared" si="45"/>
      </c>
      <c r="AD57" s="155">
        <f t="shared" si="45"/>
      </c>
      <c r="AE57" s="155">
        <f t="shared" si="45"/>
      </c>
      <c r="AF57" s="155">
        <f t="shared" si="45"/>
      </c>
      <c r="AG57" s="155">
        <f t="shared" si="45"/>
      </c>
      <c r="AH57" s="44">
        <f t="shared" si="35"/>
        <v>0</v>
      </c>
      <c r="AI57" s="44">
        <f t="shared" si="36"/>
        <v>0</v>
      </c>
      <c r="AJ57" s="44">
        <f t="shared" si="37"/>
        <v>0</v>
      </c>
      <c r="AK57" s="181">
        <f t="shared" si="38"/>
        <v>0</v>
      </c>
      <c r="AL57" s="175">
        <f t="shared" si="39"/>
        <v>0</v>
      </c>
      <c r="AM57" s="155">
        <f t="shared" si="40"/>
      </c>
      <c r="AO57" s="8"/>
      <c r="AP57" s="8"/>
      <c r="AQ57" s="8"/>
      <c r="AR57" s="8"/>
      <c r="AS57" s="8"/>
      <c r="AT57" s="8"/>
      <c r="AU57" s="8"/>
      <c r="AV57" s="8"/>
      <c r="AW57" s="8"/>
      <c r="AX57" s="8"/>
      <c r="AY57" s="8"/>
      <c r="AZ57" s="8"/>
      <c r="BA57" s="8"/>
      <c r="BB57" s="8"/>
      <c r="BC57" s="8"/>
      <c r="BD57" s="8"/>
      <c r="BH57" s="23"/>
      <c r="BI57" s="86"/>
      <c r="BJ57" s="86"/>
      <c r="BK57" s="86"/>
      <c r="BL57" s="86"/>
      <c r="BM57" s="86"/>
      <c r="BN57" s="86"/>
    </row>
    <row r="58" spans="1:66" ht="12.75" hidden="1">
      <c r="A58" s="160">
        <f t="shared" si="31"/>
        <v>8</v>
      </c>
      <c r="B58" s="220">
        <f t="shared" si="32"/>
      </c>
      <c r="C58" s="220"/>
      <c r="D58" s="155">
        <f aca="true" t="shared" si="46" ref="D58:AG58">IF(D$48="","",D13)</f>
      </c>
      <c r="E58" s="155">
        <f t="shared" si="46"/>
      </c>
      <c r="F58" s="155">
        <f t="shared" si="46"/>
      </c>
      <c r="G58" s="155">
        <f t="shared" si="46"/>
      </c>
      <c r="H58" s="155">
        <f t="shared" si="46"/>
      </c>
      <c r="I58" s="155">
        <f t="shared" si="46"/>
      </c>
      <c r="J58" s="155">
        <f t="shared" si="46"/>
      </c>
      <c r="K58" s="155">
        <f t="shared" si="46"/>
      </c>
      <c r="L58" s="155">
        <f t="shared" si="46"/>
      </c>
      <c r="M58" s="155">
        <f t="shared" si="46"/>
      </c>
      <c r="N58" s="155">
        <f t="shared" si="46"/>
      </c>
      <c r="O58" s="155">
        <f t="shared" si="46"/>
      </c>
      <c r="P58" s="155">
        <f t="shared" si="46"/>
      </c>
      <c r="Q58" s="155">
        <f t="shared" si="46"/>
      </c>
      <c r="R58" s="155">
        <f t="shared" si="46"/>
      </c>
      <c r="S58" s="155">
        <f t="shared" si="46"/>
      </c>
      <c r="T58" s="155">
        <f t="shared" si="46"/>
      </c>
      <c r="U58" s="155">
        <f t="shared" si="46"/>
      </c>
      <c r="V58" s="155">
        <f t="shared" si="46"/>
      </c>
      <c r="W58" s="155">
        <f t="shared" si="46"/>
      </c>
      <c r="X58" s="155">
        <f t="shared" si="46"/>
      </c>
      <c r="Y58" s="155">
        <f t="shared" si="46"/>
      </c>
      <c r="Z58" s="155">
        <f t="shared" si="46"/>
      </c>
      <c r="AA58" s="155">
        <f t="shared" si="46"/>
      </c>
      <c r="AB58" s="155">
        <f t="shared" si="46"/>
      </c>
      <c r="AC58" s="155">
        <f t="shared" si="46"/>
      </c>
      <c r="AD58" s="155">
        <f t="shared" si="46"/>
      </c>
      <c r="AE58" s="155">
        <f t="shared" si="46"/>
      </c>
      <c r="AF58" s="155">
        <f t="shared" si="46"/>
      </c>
      <c r="AG58" s="155">
        <f t="shared" si="46"/>
      </c>
      <c r="AH58" s="44">
        <f t="shared" si="35"/>
        <v>0</v>
      </c>
      <c r="AI58" s="44">
        <f t="shared" si="36"/>
        <v>0</v>
      </c>
      <c r="AJ58" s="44">
        <f t="shared" si="37"/>
        <v>0</v>
      </c>
      <c r="AK58" s="181">
        <f t="shared" si="38"/>
        <v>0</v>
      </c>
      <c r="AL58" s="175">
        <f t="shared" si="39"/>
        <v>0</v>
      </c>
      <c r="AM58" s="155">
        <f t="shared" si="40"/>
      </c>
      <c r="AO58" s="8"/>
      <c r="AP58" s="8"/>
      <c r="AQ58" s="8"/>
      <c r="AR58" s="8"/>
      <c r="AS58" s="8"/>
      <c r="AT58" s="8"/>
      <c r="AU58" s="8"/>
      <c r="AV58" s="8"/>
      <c r="AW58" s="8"/>
      <c r="AX58" s="8"/>
      <c r="AY58" s="8"/>
      <c r="AZ58" s="8"/>
      <c r="BA58" s="8"/>
      <c r="BB58" s="8"/>
      <c r="BC58" s="8"/>
      <c r="BD58" s="8"/>
      <c r="BH58" s="23"/>
      <c r="BI58" s="86"/>
      <c r="BJ58" s="86"/>
      <c r="BK58" s="86"/>
      <c r="BL58" s="86"/>
      <c r="BM58" s="86"/>
      <c r="BN58" s="86"/>
    </row>
    <row r="59" spans="1:66" ht="12.75" hidden="1">
      <c r="A59" s="160">
        <f t="shared" si="31"/>
        <v>9</v>
      </c>
      <c r="B59" s="220">
        <f t="shared" si="32"/>
      </c>
      <c r="C59" s="220"/>
      <c r="D59" s="155">
        <f aca="true" t="shared" si="47" ref="D59:AG59">IF(D$48="","",D14)</f>
      </c>
      <c r="E59" s="155">
        <f t="shared" si="47"/>
      </c>
      <c r="F59" s="155">
        <f t="shared" si="47"/>
      </c>
      <c r="G59" s="155">
        <f t="shared" si="47"/>
      </c>
      <c r="H59" s="155">
        <f t="shared" si="47"/>
      </c>
      <c r="I59" s="155">
        <f t="shared" si="47"/>
      </c>
      <c r="J59" s="155">
        <f t="shared" si="47"/>
      </c>
      <c r="K59" s="155">
        <f t="shared" si="47"/>
      </c>
      <c r="L59" s="155">
        <f t="shared" si="47"/>
      </c>
      <c r="M59" s="155">
        <f t="shared" si="47"/>
      </c>
      <c r="N59" s="155">
        <f t="shared" si="47"/>
      </c>
      <c r="O59" s="155">
        <f t="shared" si="47"/>
      </c>
      <c r="P59" s="155">
        <f t="shared" si="47"/>
      </c>
      <c r="Q59" s="155">
        <f t="shared" si="47"/>
      </c>
      <c r="R59" s="155">
        <f t="shared" si="47"/>
      </c>
      <c r="S59" s="155">
        <f t="shared" si="47"/>
      </c>
      <c r="T59" s="155">
        <f t="shared" si="47"/>
      </c>
      <c r="U59" s="155">
        <f t="shared" si="47"/>
      </c>
      <c r="V59" s="155">
        <f t="shared" si="47"/>
      </c>
      <c r="W59" s="155">
        <f t="shared" si="47"/>
      </c>
      <c r="X59" s="155">
        <f t="shared" si="47"/>
      </c>
      <c r="Y59" s="155">
        <f t="shared" si="47"/>
      </c>
      <c r="Z59" s="155">
        <f t="shared" si="47"/>
      </c>
      <c r="AA59" s="155">
        <f t="shared" si="47"/>
      </c>
      <c r="AB59" s="155">
        <f t="shared" si="47"/>
      </c>
      <c r="AC59" s="155">
        <f t="shared" si="47"/>
      </c>
      <c r="AD59" s="155">
        <f t="shared" si="47"/>
      </c>
      <c r="AE59" s="155">
        <f t="shared" si="47"/>
      </c>
      <c r="AF59" s="155">
        <f t="shared" si="47"/>
      </c>
      <c r="AG59" s="155">
        <f t="shared" si="47"/>
      </c>
      <c r="AH59" s="44">
        <f t="shared" si="35"/>
        <v>0</v>
      </c>
      <c r="AI59" s="44">
        <f t="shared" si="36"/>
        <v>0</v>
      </c>
      <c r="AJ59" s="44">
        <f t="shared" si="37"/>
        <v>0</v>
      </c>
      <c r="AK59" s="181">
        <f t="shared" si="38"/>
        <v>0</v>
      </c>
      <c r="AL59" s="175">
        <f t="shared" si="39"/>
        <v>0</v>
      </c>
      <c r="AM59" s="155">
        <f t="shared" si="40"/>
      </c>
      <c r="AO59" s="8"/>
      <c r="AP59" s="8"/>
      <c r="AQ59" s="8"/>
      <c r="AR59" s="8"/>
      <c r="AS59" s="8"/>
      <c r="AT59" s="8"/>
      <c r="AU59" s="8"/>
      <c r="AV59" s="8"/>
      <c r="AW59" s="8"/>
      <c r="AX59" s="8"/>
      <c r="AY59" s="8"/>
      <c r="AZ59" s="8"/>
      <c r="BA59" s="8"/>
      <c r="BB59" s="8"/>
      <c r="BC59" s="8"/>
      <c r="BD59" s="8"/>
      <c r="BH59" s="23"/>
      <c r="BI59" s="86"/>
      <c r="BJ59" s="86"/>
      <c r="BK59" s="86"/>
      <c r="BL59" s="86"/>
      <c r="BM59" s="86"/>
      <c r="BN59" s="86"/>
    </row>
    <row r="60" spans="1:66" ht="12.75" hidden="1">
      <c r="A60" s="160">
        <f t="shared" si="31"/>
        <v>10</v>
      </c>
      <c r="B60" s="220">
        <f t="shared" si="32"/>
      </c>
      <c r="C60" s="220"/>
      <c r="D60" s="155">
        <f aca="true" t="shared" si="48" ref="D60:AG60">IF(D$48="","",D15)</f>
      </c>
      <c r="E60" s="155">
        <f t="shared" si="48"/>
      </c>
      <c r="F60" s="155">
        <f t="shared" si="48"/>
      </c>
      <c r="G60" s="155">
        <f t="shared" si="48"/>
      </c>
      <c r="H60" s="155">
        <f t="shared" si="48"/>
      </c>
      <c r="I60" s="155">
        <f t="shared" si="48"/>
      </c>
      <c r="J60" s="155">
        <f t="shared" si="48"/>
      </c>
      <c r="K60" s="155">
        <f t="shared" si="48"/>
      </c>
      <c r="L60" s="155">
        <f t="shared" si="48"/>
      </c>
      <c r="M60" s="155">
        <f t="shared" si="48"/>
      </c>
      <c r="N60" s="155">
        <f t="shared" si="48"/>
      </c>
      <c r="O60" s="155">
        <f t="shared" si="48"/>
      </c>
      <c r="P60" s="155">
        <f t="shared" si="48"/>
      </c>
      <c r="Q60" s="155">
        <f t="shared" si="48"/>
      </c>
      <c r="R60" s="155">
        <f t="shared" si="48"/>
      </c>
      <c r="S60" s="155">
        <f t="shared" si="48"/>
      </c>
      <c r="T60" s="155">
        <f t="shared" si="48"/>
      </c>
      <c r="U60" s="155">
        <f t="shared" si="48"/>
      </c>
      <c r="V60" s="155">
        <f t="shared" si="48"/>
      </c>
      <c r="W60" s="155">
        <f t="shared" si="48"/>
      </c>
      <c r="X60" s="155">
        <f t="shared" si="48"/>
      </c>
      <c r="Y60" s="155">
        <f t="shared" si="48"/>
      </c>
      <c r="Z60" s="155">
        <f t="shared" si="48"/>
      </c>
      <c r="AA60" s="155">
        <f t="shared" si="48"/>
      </c>
      <c r="AB60" s="155">
        <f t="shared" si="48"/>
      </c>
      <c r="AC60" s="155">
        <f t="shared" si="48"/>
      </c>
      <c r="AD60" s="155">
        <f t="shared" si="48"/>
      </c>
      <c r="AE60" s="155">
        <f t="shared" si="48"/>
      </c>
      <c r="AF60" s="155">
        <f t="shared" si="48"/>
      </c>
      <c r="AG60" s="155">
        <f t="shared" si="48"/>
      </c>
      <c r="AH60" s="44">
        <f t="shared" si="35"/>
        <v>0</v>
      </c>
      <c r="AI60" s="44">
        <f t="shared" si="36"/>
        <v>0</v>
      </c>
      <c r="AJ60" s="44">
        <f t="shared" si="37"/>
        <v>0</v>
      </c>
      <c r="AK60" s="181">
        <f t="shared" si="38"/>
        <v>0</v>
      </c>
      <c r="AL60" s="175">
        <f t="shared" si="39"/>
        <v>0</v>
      </c>
      <c r="AM60" s="155">
        <f t="shared" si="40"/>
      </c>
      <c r="AO60" s="8"/>
      <c r="AP60" s="8"/>
      <c r="AQ60" s="8"/>
      <c r="AR60" s="8"/>
      <c r="AS60" s="8"/>
      <c r="AT60" s="8"/>
      <c r="AU60" s="8"/>
      <c r="AV60" s="8"/>
      <c r="AW60" s="8"/>
      <c r="AX60" s="8"/>
      <c r="AY60" s="8"/>
      <c r="AZ60" s="8"/>
      <c r="BA60" s="8"/>
      <c r="BB60" s="8"/>
      <c r="BC60" s="8"/>
      <c r="BD60" s="8"/>
      <c r="BH60" s="23"/>
      <c r="BI60" s="86"/>
      <c r="BJ60" s="86"/>
      <c r="BK60" s="86"/>
      <c r="BL60" s="86"/>
      <c r="BM60" s="86"/>
      <c r="BN60" s="86"/>
    </row>
    <row r="61" spans="1:66" ht="12.75" hidden="1">
      <c r="A61" s="160">
        <f t="shared" si="31"/>
        <v>11</v>
      </c>
      <c r="B61" s="220">
        <f t="shared" si="32"/>
      </c>
      <c r="C61" s="220"/>
      <c r="D61" s="155">
        <f aca="true" t="shared" si="49" ref="D61:AG61">IF(D$48="","",D16)</f>
      </c>
      <c r="E61" s="155">
        <f t="shared" si="49"/>
      </c>
      <c r="F61" s="155">
        <f t="shared" si="49"/>
      </c>
      <c r="G61" s="155">
        <f t="shared" si="49"/>
      </c>
      <c r="H61" s="155">
        <f t="shared" si="49"/>
      </c>
      <c r="I61" s="155">
        <f t="shared" si="49"/>
      </c>
      <c r="J61" s="155">
        <f t="shared" si="49"/>
      </c>
      <c r="K61" s="155">
        <f t="shared" si="49"/>
      </c>
      <c r="L61" s="155">
        <f t="shared" si="49"/>
      </c>
      <c r="M61" s="155">
        <f t="shared" si="49"/>
      </c>
      <c r="N61" s="155">
        <f t="shared" si="49"/>
      </c>
      <c r="O61" s="155">
        <f t="shared" si="49"/>
      </c>
      <c r="P61" s="155">
        <f t="shared" si="49"/>
      </c>
      <c r="Q61" s="155">
        <f t="shared" si="49"/>
      </c>
      <c r="R61" s="155">
        <f t="shared" si="49"/>
      </c>
      <c r="S61" s="155">
        <f t="shared" si="49"/>
      </c>
      <c r="T61" s="155">
        <f t="shared" si="49"/>
      </c>
      <c r="U61" s="155">
        <f t="shared" si="49"/>
      </c>
      <c r="V61" s="155">
        <f t="shared" si="49"/>
      </c>
      <c r="W61" s="155">
        <f t="shared" si="49"/>
      </c>
      <c r="X61" s="155">
        <f t="shared" si="49"/>
      </c>
      <c r="Y61" s="155">
        <f t="shared" si="49"/>
      </c>
      <c r="Z61" s="155">
        <f t="shared" si="49"/>
      </c>
      <c r="AA61" s="155">
        <f t="shared" si="49"/>
      </c>
      <c r="AB61" s="155">
        <f t="shared" si="49"/>
      </c>
      <c r="AC61" s="155">
        <f t="shared" si="49"/>
      </c>
      <c r="AD61" s="155">
        <f t="shared" si="49"/>
      </c>
      <c r="AE61" s="155">
        <f t="shared" si="49"/>
      </c>
      <c r="AF61" s="155">
        <f t="shared" si="49"/>
      </c>
      <c r="AG61" s="155">
        <f t="shared" si="49"/>
      </c>
      <c r="AH61" s="44">
        <f t="shared" si="35"/>
        <v>0</v>
      </c>
      <c r="AI61" s="44">
        <f t="shared" si="36"/>
        <v>0</v>
      </c>
      <c r="AJ61" s="44">
        <f t="shared" si="37"/>
        <v>0</v>
      </c>
      <c r="AK61" s="181">
        <f t="shared" si="38"/>
        <v>0</v>
      </c>
      <c r="AL61" s="175">
        <f t="shared" si="39"/>
        <v>0</v>
      </c>
      <c r="AM61" s="155">
        <f t="shared" si="40"/>
      </c>
      <c r="AO61" s="8"/>
      <c r="AP61" s="8"/>
      <c r="AQ61" s="8"/>
      <c r="AR61" s="8"/>
      <c r="AS61" s="8"/>
      <c r="AT61" s="8"/>
      <c r="AU61" s="8"/>
      <c r="AV61" s="8"/>
      <c r="AW61" s="8"/>
      <c r="AX61" s="8"/>
      <c r="AY61" s="8"/>
      <c r="AZ61" s="8"/>
      <c r="BA61" s="8"/>
      <c r="BB61" s="8"/>
      <c r="BC61" s="8"/>
      <c r="BD61" s="8"/>
      <c r="BH61" s="23"/>
      <c r="BI61" s="86"/>
      <c r="BJ61" s="86"/>
      <c r="BK61" s="86"/>
      <c r="BL61" s="86"/>
      <c r="BM61" s="86"/>
      <c r="BN61" s="86"/>
    </row>
    <row r="62" spans="1:66" ht="12.75" hidden="1">
      <c r="A62" s="160">
        <f t="shared" si="31"/>
        <v>12</v>
      </c>
      <c r="B62" s="220">
        <f t="shared" si="32"/>
      </c>
      <c r="C62" s="220"/>
      <c r="D62" s="155">
        <f aca="true" t="shared" si="50" ref="D62:AG62">IF(D$48="","",D17)</f>
      </c>
      <c r="E62" s="155">
        <f t="shared" si="50"/>
      </c>
      <c r="F62" s="155">
        <f t="shared" si="50"/>
      </c>
      <c r="G62" s="155">
        <f t="shared" si="50"/>
      </c>
      <c r="H62" s="155">
        <f t="shared" si="50"/>
      </c>
      <c r="I62" s="155">
        <f t="shared" si="50"/>
      </c>
      <c r="J62" s="155">
        <f t="shared" si="50"/>
      </c>
      <c r="K62" s="155">
        <f t="shared" si="50"/>
      </c>
      <c r="L62" s="155">
        <f t="shared" si="50"/>
      </c>
      <c r="M62" s="155">
        <f t="shared" si="50"/>
      </c>
      <c r="N62" s="155">
        <f t="shared" si="50"/>
      </c>
      <c r="O62" s="155">
        <f t="shared" si="50"/>
      </c>
      <c r="P62" s="155">
        <f t="shared" si="50"/>
      </c>
      <c r="Q62" s="155">
        <f t="shared" si="50"/>
      </c>
      <c r="R62" s="155">
        <f t="shared" si="50"/>
      </c>
      <c r="S62" s="155">
        <f t="shared" si="50"/>
      </c>
      <c r="T62" s="155">
        <f t="shared" si="50"/>
      </c>
      <c r="U62" s="155">
        <f t="shared" si="50"/>
      </c>
      <c r="V62" s="155">
        <f t="shared" si="50"/>
      </c>
      <c r="W62" s="155">
        <f t="shared" si="50"/>
      </c>
      <c r="X62" s="155">
        <f t="shared" si="50"/>
      </c>
      <c r="Y62" s="155">
        <f t="shared" si="50"/>
      </c>
      <c r="Z62" s="155">
        <f t="shared" si="50"/>
      </c>
      <c r="AA62" s="155">
        <f t="shared" si="50"/>
      </c>
      <c r="AB62" s="155">
        <f t="shared" si="50"/>
      </c>
      <c r="AC62" s="155">
        <f t="shared" si="50"/>
      </c>
      <c r="AD62" s="155">
        <f t="shared" si="50"/>
      </c>
      <c r="AE62" s="155">
        <f t="shared" si="50"/>
      </c>
      <c r="AF62" s="155">
        <f t="shared" si="50"/>
      </c>
      <c r="AG62" s="155">
        <f t="shared" si="50"/>
      </c>
      <c r="AH62" s="44">
        <f t="shared" si="35"/>
        <v>0</v>
      </c>
      <c r="AI62" s="44">
        <f t="shared" si="36"/>
        <v>0</v>
      </c>
      <c r="AJ62" s="44">
        <f t="shared" si="37"/>
        <v>0</v>
      </c>
      <c r="AK62" s="181">
        <f t="shared" si="38"/>
        <v>0</v>
      </c>
      <c r="AL62" s="175">
        <f t="shared" si="39"/>
        <v>0</v>
      </c>
      <c r="AM62" s="155">
        <f t="shared" si="40"/>
      </c>
      <c r="AO62" s="8"/>
      <c r="AP62" s="8"/>
      <c r="AQ62" s="8"/>
      <c r="AR62" s="8"/>
      <c r="AS62" s="8"/>
      <c r="AT62" s="8"/>
      <c r="AU62" s="8"/>
      <c r="AV62" s="8"/>
      <c r="AW62" s="8"/>
      <c r="AX62" s="8"/>
      <c r="AY62" s="8"/>
      <c r="AZ62" s="8"/>
      <c r="BA62" s="8"/>
      <c r="BB62" s="8"/>
      <c r="BC62" s="8"/>
      <c r="BD62" s="8"/>
      <c r="BH62" s="23"/>
      <c r="BI62" s="86"/>
      <c r="BJ62" s="86"/>
      <c r="BK62" s="86"/>
      <c r="BL62" s="86"/>
      <c r="BM62" s="86"/>
      <c r="BN62" s="86"/>
    </row>
    <row r="63" spans="1:66" ht="12.75" hidden="1">
      <c r="A63" s="160">
        <f t="shared" si="31"/>
        <v>13</v>
      </c>
      <c r="B63" s="220">
        <f t="shared" si="32"/>
      </c>
      <c r="C63" s="220"/>
      <c r="D63" s="155">
        <f aca="true" t="shared" si="51" ref="D63:AG63">IF(D$48="","",D18)</f>
      </c>
      <c r="E63" s="155">
        <f t="shared" si="51"/>
      </c>
      <c r="F63" s="155">
        <f t="shared" si="51"/>
      </c>
      <c r="G63" s="155">
        <f t="shared" si="51"/>
      </c>
      <c r="H63" s="155">
        <f t="shared" si="51"/>
      </c>
      <c r="I63" s="155">
        <f t="shared" si="51"/>
      </c>
      <c r="J63" s="155">
        <f t="shared" si="51"/>
      </c>
      <c r="K63" s="155">
        <f t="shared" si="51"/>
      </c>
      <c r="L63" s="155">
        <f t="shared" si="51"/>
      </c>
      <c r="M63" s="155">
        <f t="shared" si="51"/>
      </c>
      <c r="N63" s="155">
        <f t="shared" si="51"/>
      </c>
      <c r="O63" s="155">
        <f t="shared" si="51"/>
      </c>
      <c r="P63" s="155">
        <f t="shared" si="51"/>
      </c>
      <c r="Q63" s="155">
        <f t="shared" si="51"/>
      </c>
      <c r="R63" s="155">
        <f t="shared" si="51"/>
      </c>
      <c r="S63" s="155">
        <f t="shared" si="51"/>
      </c>
      <c r="T63" s="155">
        <f t="shared" si="51"/>
      </c>
      <c r="U63" s="155">
        <f t="shared" si="51"/>
      </c>
      <c r="V63" s="155">
        <f t="shared" si="51"/>
      </c>
      <c r="W63" s="155">
        <f t="shared" si="51"/>
      </c>
      <c r="X63" s="155">
        <f t="shared" si="51"/>
      </c>
      <c r="Y63" s="155">
        <f t="shared" si="51"/>
      </c>
      <c r="Z63" s="155">
        <f t="shared" si="51"/>
      </c>
      <c r="AA63" s="155">
        <f t="shared" si="51"/>
      </c>
      <c r="AB63" s="155">
        <f t="shared" si="51"/>
      </c>
      <c r="AC63" s="155">
        <f t="shared" si="51"/>
      </c>
      <c r="AD63" s="155">
        <f t="shared" si="51"/>
      </c>
      <c r="AE63" s="155">
        <f t="shared" si="51"/>
      </c>
      <c r="AF63" s="155">
        <f t="shared" si="51"/>
      </c>
      <c r="AG63" s="155">
        <f t="shared" si="51"/>
      </c>
      <c r="AH63" s="44">
        <f t="shared" si="35"/>
        <v>0</v>
      </c>
      <c r="AI63" s="44">
        <f t="shared" si="36"/>
        <v>0</v>
      </c>
      <c r="AJ63" s="44">
        <f t="shared" si="37"/>
        <v>0</v>
      </c>
      <c r="AK63" s="181">
        <f t="shared" si="38"/>
        <v>0</v>
      </c>
      <c r="AL63" s="175">
        <f t="shared" si="39"/>
        <v>0</v>
      </c>
      <c r="AM63" s="155">
        <f t="shared" si="40"/>
      </c>
      <c r="AO63" s="8"/>
      <c r="AP63" s="8"/>
      <c r="AQ63" s="8"/>
      <c r="AR63" s="8"/>
      <c r="AS63" s="8"/>
      <c r="AT63" s="8"/>
      <c r="AU63" s="8"/>
      <c r="AV63" s="8"/>
      <c r="AW63" s="8"/>
      <c r="AX63" s="8"/>
      <c r="AY63" s="8"/>
      <c r="AZ63" s="8"/>
      <c r="BA63" s="8"/>
      <c r="BB63" s="8"/>
      <c r="BC63" s="8"/>
      <c r="BD63" s="8"/>
      <c r="BH63" s="23"/>
      <c r="BI63" s="86"/>
      <c r="BJ63" s="86"/>
      <c r="BK63" s="86"/>
      <c r="BL63" s="86"/>
      <c r="BM63" s="86"/>
      <c r="BN63" s="86"/>
    </row>
    <row r="64" spans="1:66" ht="12.75" hidden="1">
      <c r="A64" s="160">
        <f t="shared" si="31"/>
        <v>14</v>
      </c>
      <c r="B64" s="220">
        <f t="shared" si="32"/>
      </c>
      <c r="C64" s="220"/>
      <c r="D64" s="155">
        <f aca="true" t="shared" si="52" ref="D64:AG64">IF(D$48="","",D19)</f>
      </c>
      <c r="E64" s="155">
        <f t="shared" si="52"/>
      </c>
      <c r="F64" s="155">
        <f t="shared" si="52"/>
      </c>
      <c r="G64" s="155">
        <f t="shared" si="52"/>
      </c>
      <c r="H64" s="155">
        <f t="shared" si="52"/>
      </c>
      <c r="I64" s="155">
        <f t="shared" si="52"/>
      </c>
      <c r="J64" s="155">
        <f t="shared" si="52"/>
      </c>
      <c r="K64" s="155">
        <f t="shared" si="52"/>
      </c>
      <c r="L64" s="155">
        <f t="shared" si="52"/>
      </c>
      <c r="M64" s="155">
        <f t="shared" si="52"/>
      </c>
      <c r="N64" s="155">
        <f t="shared" si="52"/>
      </c>
      <c r="O64" s="155">
        <f t="shared" si="52"/>
      </c>
      <c r="P64" s="155">
        <f t="shared" si="52"/>
      </c>
      <c r="Q64" s="155">
        <f t="shared" si="52"/>
      </c>
      <c r="R64" s="155">
        <f t="shared" si="52"/>
      </c>
      <c r="S64" s="155">
        <f t="shared" si="52"/>
      </c>
      <c r="T64" s="155">
        <f t="shared" si="52"/>
      </c>
      <c r="U64" s="155">
        <f t="shared" si="52"/>
      </c>
      <c r="V64" s="155">
        <f t="shared" si="52"/>
      </c>
      <c r="W64" s="155">
        <f t="shared" si="52"/>
      </c>
      <c r="X64" s="155">
        <f t="shared" si="52"/>
      </c>
      <c r="Y64" s="155">
        <f t="shared" si="52"/>
      </c>
      <c r="Z64" s="155">
        <f t="shared" si="52"/>
      </c>
      <c r="AA64" s="155">
        <f t="shared" si="52"/>
      </c>
      <c r="AB64" s="155">
        <f t="shared" si="52"/>
      </c>
      <c r="AC64" s="155">
        <f t="shared" si="52"/>
      </c>
      <c r="AD64" s="155">
        <f t="shared" si="52"/>
      </c>
      <c r="AE64" s="155">
        <f t="shared" si="52"/>
      </c>
      <c r="AF64" s="155">
        <f t="shared" si="52"/>
      </c>
      <c r="AG64" s="155">
        <f t="shared" si="52"/>
      </c>
      <c r="AH64" s="44">
        <f t="shared" si="35"/>
        <v>0</v>
      </c>
      <c r="AI64" s="44">
        <f t="shared" si="36"/>
        <v>0</v>
      </c>
      <c r="AJ64" s="44">
        <f t="shared" si="37"/>
        <v>0</v>
      </c>
      <c r="AK64" s="181">
        <f t="shared" si="38"/>
        <v>0</v>
      </c>
      <c r="AL64" s="175">
        <f t="shared" si="39"/>
        <v>0</v>
      </c>
      <c r="AM64" s="155">
        <f t="shared" si="40"/>
      </c>
      <c r="AO64" s="8"/>
      <c r="AP64" s="8"/>
      <c r="AQ64" s="8"/>
      <c r="AR64" s="8"/>
      <c r="AS64" s="8"/>
      <c r="AT64" s="8"/>
      <c r="AU64" s="8"/>
      <c r="AV64" s="8"/>
      <c r="AW64" s="8"/>
      <c r="AX64" s="8"/>
      <c r="AY64" s="8"/>
      <c r="AZ64" s="8"/>
      <c r="BA64" s="8"/>
      <c r="BB64" s="8"/>
      <c r="BC64" s="8"/>
      <c r="BD64" s="8"/>
      <c r="BH64" s="23"/>
      <c r="BI64" s="86"/>
      <c r="BJ64" s="86"/>
      <c r="BK64" s="86"/>
      <c r="BL64" s="86"/>
      <c r="BM64" s="86"/>
      <c r="BN64" s="86"/>
    </row>
    <row r="65" spans="1:66" ht="12.75" hidden="1">
      <c r="A65" s="160">
        <f t="shared" si="31"/>
        <v>15</v>
      </c>
      <c r="B65" s="220">
        <f t="shared" si="32"/>
      </c>
      <c r="C65" s="220"/>
      <c r="D65" s="155">
        <f aca="true" t="shared" si="53" ref="D65:AG65">IF(D$48="","",D20)</f>
      </c>
      <c r="E65" s="155">
        <f t="shared" si="53"/>
      </c>
      <c r="F65" s="155">
        <f t="shared" si="53"/>
      </c>
      <c r="G65" s="155">
        <f t="shared" si="53"/>
      </c>
      <c r="H65" s="155">
        <f t="shared" si="53"/>
      </c>
      <c r="I65" s="155">
        <f t="shared" si="53"/>
      </c>
      <c r="J65" s="155">
        <f t="shared" si="53"/>
      </c>
      <c r="K65" s="155">
        <f t="shared" si="53"/>
      </c>
      <c r="L65" s="155">
        <f t="shared" si="53"/>
      </c>
      <c r="M65" s="155">
        <f t="shared" si="53"/>
      </c>
      <c r="N65" s="155">
        <f t="shared" si="53"/>
      </c>
      <c r="O65" s="155">
        <f t="shared" si="53"/>
      </c>
      <c r="P65" s="155">
        <f t="shared" si="53"/>
      </c>
      <c r="Q65" s="155">
        <f t="shared" si="53"/>
      </c>
      <c r="R65" s="155">
        <f t="shared" si="53"/>
      </c>
      <c r="S65" s="155">
        <f t="shared" si="53"/>
      </c>
      <c r="T65" s="155">
        <f t="shared" si="53"/>
      </c>
      <c r="U65" s="155">
        <f t="shared" si="53"/>
      </c>
      <c r="V65" s="155">
        <f t="shared" si="53"/>
      </c>
      <c r="W65" s="155">
        <f t="shared" si="53"/>
      </c>
      <c r="X65" s="155">
        <f t="shared" si="53"/>
      </c>
      <c r="Y65" s="155">
        <f t="shared" si="53"/>
      </c>
      <c r="Z65" s="155">
        <f t="shared" si="53"/>
      </c>
      <c r="AA65" s="155">
        <f t="shared" si="53"/>
      </c>
      <c r="AB65" s="155">
        <f t="shared" si="53"/>
      </c>
      <c r="AC65" s="155">
        <f t="shared" si="53"/>
      </c>
      <c r="AD65" s="155">
        <f t="shared" si="53"/>
      </c>
      <c r="AE65" s="155">
        <f t="shared" si="53"/>
      </c>
      <c r="AF65" s="155">
        <f t="shared" si="53"/>
      </c>
      <c r="AG65" s="155">
        <f t="shared" si="53"/>
      </c>
      <c r="AH65" s="44">
        <f t="shared" si="35"/>
        <v>0</v>
      </c>
      <c r="AI65" s="44">
        <f t="shared" si="36"/>
        <v>0</v>
      </c>
      <c r="AJ65" s="44">
        <f t="shared" si="37"/>
        <v>0</v>
      </c>
      <c r="AK65" s="181">
        <f t="shared" si="38"/>
        <v>0</v>
      </c>
      <c r="AL65" s="175">
        <f t="shared" si="39"/>
        <v>0</v>
      </c>
      <c r="AM65" s="155">
        <f t="shared" si="40"/>
      </c>
      <c r="AO65" s="8"/>
      <c r="AP65" s="8"/>
      <c r="AQ65" s="8"/>
      <c r="AR65" s="8"/>
      <c r="AS65" s="8"/>
      <c r="AT65" s="8"/>
      <c r="AU65" s="8"/>
      <c r="AV65" s="8"/>
      <c r="AW65" s="8"/>
      <c r="AX65" s="8"/>
      <c r="AY65" s="8"/>
      <c r="AZ65" s="8"/>
      <c r="BA65" s="8"/>
      <c r="BB65" s="8"/>
      <c r="BC65" s="8"/>
      <c r="BD65" s="8"/>
      <c r="BH65" s="23"/>
      <c r="BI65" s="86"/>
      <c r="BJ65" s="86"/>
      <c r="BK65" s="86"/>
      <c r="BL65" s="86"/>
      <c r="BM65" s="86"/>
      <c r="BN65" s="86"/>
    </row>
    <row r="66" spans="1:66" ht="12.75" hidden="1">
      <c r="A66" s="160">
        <f t="shared" si="31"/>
        <v>16</v>
      </c>
      <c r="B66" s="220">
        <f t="shared" si="32"/>
      </c>
      <c r="C66" s="220"/>
      <c r="D66" s="155">
        <f aca="true" t="shared" si="54" ref="D66:AG66">IF(D$48="","",D21)</f>
      </c>
      <c r="E66" s="155">
        <f t="shared" si="54"/>
      </c>
      <c r="F66" s="155">
        <f t="shared" si="54"/>
      </c>
      <c r="G66" s="155">
        <f t="shared" si="54"/>
      </c>
      <c r="H66" s="155">
        <f t="shared" si="54"/>
      </c>
      <c r="I66" s="155">
        <f t="shared" si="54"/>
      </c>
      <c r="J66" s="155">
        <f t="shared" si="54"/>
      </c>
      <c r="K66" s="155">
        <f t="shared" si="54"/>
      </c>
      <c r="L66" s="155">
        <f t="shared" si="54"/>
      </c>
      <c r="M66" s="155">
        <f t="shared" si="54"/>
      </c>
      <c r="N66" s="155">
        <f t="shared" si="54"/>
      </c>
      <c r="O66" s="155">
        <f t="shared" si="54"/>
      </c>
      <c r="P66" s="155">
        <f t="shared" si="54"/>
      </c>
      <c r="Q66" s="155">
        <f t="shared" si="54"/>
      </c>
      <c r="R66" s="155">
        <f t="shared" si="54"/>
      </c>
      <c r="S66" s="155">
        <f t="shared" si="54"/>
      </c>
      <c r="T66" s="155">
        <f t="shared" si="54"/>
      </c>
      <c r="U66" s="155">
        <f t="shared" si="54"/>
      </c>
      <c r="V66" s="155">
        <f t="shared" si="54"/>
      </c>
      <c r="W66" s="155">
        <f t="shared" si="54"/>
      </c>
      <c r="X66" s="155">
        <f t="shared" si="54"/>
      </c>
      <c r="Y66" s="155">
        <f t="shared" si="54"/>
      </c>
      <c r="Z66" s="155">
        <f t="shared" si="54"/>
      </c>
      <c r="AA66" s="155">
        <f t="shared" si="54"/>
      </c>
      <c r="AB66" s="155">
        <f t="shared" si="54"/>
      </c>
      <c r="AC66" s="155">
        <f t="shared" si="54"/>
      </c>
      <c r="AD66" s="155">
        <f t="shared" si="54"/>
      </c>
      <c r="AE66" s="155">
        <f t="shared" si="54"/>
      </c>
      <c r="AF66" s="155">
        <f t="shared" si="54"/>
      </c>
      <c r="AG66" s="155">
        <f t="shared" si="54"/>
      </c>
      <c r="AH66" s="44">
        <f t="shared" si="35"/>
        <v>0</v>
      </c>
      <c r="AI66" s="44">
        <f t="shared" si="36"/>
        <v>0</v>
      </c>
      <c r="AJ66" s="44">
        <f t="shared" si="37"/>
        <v>0</v>
      </c>
      <c r="AK66" s="181">
        <f t="shared" si="38"/>
        <v>0</v>
      </c>
      <c r="AL66" s="175">
        <f t="shared" si="39"/>
        <v>0</v>
      </c>
      <c r="AM66" s="155">
        <f t="shared" si="40"/>
      </c>
      <c r="AO66" s="8"/>
      <c r="AP66" s="8"/>
      <c r="AQ66" s="8"/>
      <c r="AR66" s="8"/>
      <c r="AS66" s="8"/>
      <c r="AT66" s="8"/>
      <c r="AU66" s="8"/>
      <c r="AV66" s="8"/>
      <c r="AW66" s="8"/>
      <c r="AX66" s="8"/>
      <c r="AY66" s="8"/>
      <c r="AZ66" s="8"/>
      <c r="BA66" s="8"/>
      <c r="BB66" s="8"/>
      <c r="BC66" s="8"/>
      <c r="BD66" s="8"/>
      <c r="BH66" s="23"/>
      <c r="BI66" s="86"/>
      <c r="BJ66" s="86"/>
      <c r="BK66" s="86"/>
      <c r="BL66" s="86"/>
      <c r="BM66" s="86"/>
      <c r="BN66" s="86"/>
    </row>
    <row r="67" spans="1:66" ht="12.75" hidden="1">
      <c r="A67" s="160">
        <f t="shared" si="31"/>
        <v>17</v>
      </c>
      <c r="B67" s="220">
        <f t="shared" si="32"/>
      </c>
      <c r="C67" s="220"/>
      <c r="D67" s="155">
        <f aca="true" t="shared" si="55" ref="D67:AG67">IF(D$48="","",D22)</f>
      </c>
      <c r="E67" s="155">
        <f t="shared" si="55"/>
      </c>
      <c r="F67" s="155">
        <f t="shared" si="55"/>
      </c>
      <c r="G67" s="155">
        <f t="shared" si="55"/>
      </c>
      <c r="H67" s="155">
        <f t="shared" si="55"/>
      </c>
      <c r="I67" s="155">
        <f t="shared" si="55"/>
      </c>
      <c r="J67" s="155">
        <f t="shared" si="55"/>
      </c>
      <c r="K67" s="155">
        <f t="shared" si="55"/>
      </c>
      <c r="L67" s="155">
        <f t="shared" si="55"/>
      </c>
      <c r="M67" s="155">
        <f t="shared" si="55"/>
      </c>
      <c r="N67" s="155">
        <f t="shared" si="55"/>
      </c>
      <c r="O67" s="155">
        <f t="shared" si="55"/>
      </c>
      <c r="P67" s="155">
        <f t="shared" si="55"/>
      </c>
      <c r="Q67" s="155">
        <f t="shared" si="55"/>
      </c>
      <c r="R67" s="155">
        <f t="shared" si="55"/>
      </c>
      <c r="S67" s="155">
        <f t="shared" si="55"/>
      </c>
      <c r="T67" s="155">
        <f t="shared" si="55"/>
      </c>
      <c r="U67" s="155">
        <f t="shared" si="55"/>
      </c>
      <c r="V67" s="155">
        <f t="shared" si="55"/>
      </c>
      <c r="W67" s="155">
        <f t="shared" si="55"/>
      </c>
      <c r="X67" s="155">
        <f t="shared" si="55"/>
      </c>
      <c r="Y67" s="155">
        <f t="shared" si="55"/>
      </c>
      <c r="Z67" s="155">
        <f t="shared" si="55"/>
      </c>
      <c r="AA67" s="155">
        <f t="shared" si="55"/>
      </c>
      <c r="AB67" s="155">
        <f t="shared" si="55"/>
      </c>
      <c r="AC67" s="155">
        <f t="shared" si="55"/>
      </c>
      <c r="AD67" s="155">
        <f t="shared" si="55"/>
      </c>
      <c r="AE67" s="155">
        <f t="shared" si="55"/>
      </c>
      <c r="AF67" s="155">
        <f t="shared" si="55"/>
      </c>
      <c r="AG67" s="155">
        <f t="shared" si="55"/>
      </c>
      <c r="AH67" s="44">
        <f t="shared" si="35"/>
        <v>0</v>
      </c>
      <c r="AI67" s="44">
        <f t="shared" si="36"/>
        <v>0</v>
      </c>
      <c r="AJ67" s="44">
        <f t="shared" si="37"/>
        <v>0</v>
      </c>
      <c r="AK67" s="181">
        <f t="shared" si="38"/>
        <v>0</v>
      </c>
      <c r="AL67" s="175">
        <f t="shared" si="39"/>
        <v>0</v>
      </c>
      <c r="AM67" s="155">
        <f t="shared" si="40"/>
      </c>
      <c r="AO67" s="8"/>
      <c r="AP67" s="8"/>
      <c r="AQ67" s="8"/>
      <c r="AR67" s="8"/>
      <c r="AS67" s="8"/>
      <c r="AT67" s="8"/>
      <c r="AU67" s="8"/>
      <c r="AV67" s="8"/>
      <c r="AW67" s="8"/>
      <c r="AX67" s="8"/>
      <c r="AY67" s="8"/>
      <c r="AZ67" s="8"/>
      <c r="BA67" s="8"/>
      <c r="BB67" s="8"/>
      <c r="BC67" s="8"/>
      <c r="BD67" s="8"/>
      <c r="BH67" s="23"/>
      <c r="BI67" s="86"/>
      <c r="BJ67" s="86"/>
      <c r="BK67" s="86"/>
      <c r="BL67" s="86"/>
      <c r="BM67" s="86"/>
      <c r="BN67" s="86"/>
    </row>
    <row r="68" spans="1:66" ht="12.75" hidden="1">
      <c r="A68" s="160">
        <f t="shared" si="31"/>
        <v>18</v>
      </c>
      <c r="B68" s="220">
        <f t="shared" si="32"/>
      </c>
      <c r="C68" s="220"/>
      <c r="D68" s="155">
        <f aca="true" t="shared" si="56" ref="D68:AG68">IF(D$48="","",D23)</f>
      </c>
      <c r="E68" s="155">
        <f t="shared" si="56"/>
      </c>
      <c r="F68" s="155">
        <f t="shared" si="56"/>
      </c>
      <c r="G68" s="155">
        <f t="shared" si="56"/>
      </c>
      <c r="H68" s="155">
        <f t="shared" si="56"/>
      </c>
      <c r="I68" s="155">
        <f t="shared" si="56"/>
      </c>
      <c r="J68" s="155">
        <f t="shared" si="56"/>
      </c>
      <c r="K68" s="155">
        <f t="shared" si="56"/>
      </c>
      <c r="L68" s="155">
        <f t="shared" si="56"/>
      </c>
      <c r="M68" s="155">
        <f t="shared" si="56"/>
      </c>
      <c r="N68" s="155">
        <f t="shared" si="56"/>
      </c>
      <c r="O68" s="155">
        <f t="shared" si="56"/>
      </c>
      <c r="P68" s="155">
        <f t="shared" si="56"/>
      </c>
      <c r="Q68" s="155">
        <f t="shared" si="56"/>
      </c>
      <c r="R68" s="155">
        <f t="shared" si="56"/>
      </c>
      <c r="S68" s="155">
        <f t="shared" si="56"/>
      </c>
      <c r="T68" s="155">
        <f t="shared" si="56"/>
      </c>
      <c r="U68" s="155">
        <f t="shared" si="56"/>
      </c>
      <c r="V68" s="155">
        <f t="shared" si="56"/>
      </c>
      <c r="W68" s="155">
        <f t="shared" si="56"/>
      </c>
      <c r="X68" s="155">
        <f t="shared" si="56"/>
      </c>
      <c r="Y68" s="155">
        <f t="shared" si="56"/>
      </c>
      <c r="Z68" s="155">
        <f t="shared" si="56"/>
      </c>
      <c r="AA68" s="155">
        <f t="shared" si="56"/>
      </c>
      <c r="AB68" s="155">
        <f t="shared" si="56"/>
      </c>
      <c r="AC68" s="155">
        <f t="shared" si="56"/>
      </c>
      <c r="AD68" s="155">
        <f t="shared" si="56"/>
      </c>
      <c r="AE68" s="155">
        <f t="shared" si="56"/>
      </c>
      <c r="AF68" s="155">
        <f t="shared" si="56"/>
      </c>
      <c r="AG68" s="155">
        <f t="shared" si="56"/>
      </c>
      <c r="AH68" s="44">
        <f t="shared" si="35"/>
        <v>0</v>
      </c>
      <c r="AI68" s="44">
        <f t="shared" si="36"/>
        <v>0</v>
      </c>
      <c r="AJ68" s="44">
        <f t="shared" si="37"/>
        <v>0</v>
      </c>
      <c r="AK68" s="181">
        <f t="shared" si="38"/>
        <v>0</v>
      </c>
      <c r="AL68" s="175">
        <f t="shared" si="39"/>
        <v>0</v>
      </c>
      <c r="AM68" s="155">
        <f t="shared" si="40"/>
      </c>
      <c r="AO68" s="8"/>
      <c r="AP68" s="8"/>
      <c r="AQ68" s="8"/>
      <c r="AR68" s="8"/>
      <c r="AS68" s="8"/>
      <c r="AT68" s="8"/>
      <c r="AU68" s="8"/>
      <c r="AV68" s="8"/>
      <c r="AW68" s="8"/>
      <c r="AX68" s="8"/>
      <c r="AY68" s="8"/>
      <c r="AZ68" s="8"/>
      <c r="BA68" s="8"/>
      <c r="BB68" s="8"/>
      <c r="BC68" s="8"/>
      <c r="BD68" s="8"/>
      <c r="BH68" s="23"/>
      <c r="BI68" s="86"/>
      <c r="BJ68" s="86"/>
      <c r="BK68" s="86"/>
      <c r="BL68" s="86"/>
      <c r="BM68" s="86"/>
      <c r="BN68" s="86"/>
    </row>
    <row r="69" spans="1:66" ht="12.75" hidden="1">
      <c r="A69" s="160">
        <f t="shared" si="31"/>
        <v>19</v>
      </c>
      <c r="B69" s="220">
        <f t="shared" si="32"/>
      </c>
      <c r="C69" s="220"/>
      <c r="D69" s="155">
        <f aca="true" t="shared" si="57" ref="D69:AG69">IF(D$48="","",D24)</f>
      </c>
      <c r="E69" s="155">
        <f t="shared" si="57"/>
      </c>
      <c r="F69" s="155">
        <f t="shared" si="57"/>
      </c>
      <c r="G69" s="155">
        <f t="shared" si="57"/>
      </c>
      <c r="H69" s="155">
        <f t="shared" si="57"/>
      </c>
      <c r="I69" s="155">
        <f t="shared" si="57"/>
      </c>
      <c r="J69" s="155">
        <f t="shared" si="57"/>
      </c>
      <c r="K69" s="155">
        <f t="shared" si="57"/>
      </c>
      <c r="L69" s="155">
        <f t="shared" si="57"/>
      </c>
      <c r="M69" s="155">
        <f t="shared" si="57"/>
      </c>
      <c r="N69" s="155">
        <f t="shared" si="57"/>
      </c>
      <c r="O69" s="155">
        <f t="shared" si="57"/>
      </c>
      <c r="P69" s="155">
        <f t="shared" si="57"/>
      </c>
      <c r="Q69" s="155">
        <f t="shared" si="57"/>
      </c>
      <c r="R69" s="155">
        <f t="shared" si="57"/>
      </c>
      <c r="S69" s="155">
        <f t="shared" si="57"/>
      </c>
      <c r="T69" s="155">
        <f t="shared" si="57"/>
      </c>
      <c r="U69" s="155">
        <f t="shared" si="57"/>
      </c>
      <c r="V69" s="155">
        <f t="shared" si="57"/>
      </c>
      <c r="W69" s="155">
        <f t="shared" si="57"/>
      </c>
      <c r="X69" s="155">
        <f t="shared" si="57"/>
      </c>
      <c r="Y69" s="155">
        <f t="shared" si="57"/>
      </c>
      <c r="Z69" s="155">
        <f t="shared" si="57"/>
      </c>
      <c r="AA69" s="155">
        <f t="shared" si="57"/>
      </c>
      <c r="AB69" s="155">
        <f t="shared" si="57"/>
      </c>
      <c r="AC69" s="155">
        <f t="shared" si="57"/>
      </c>
      <c r="AD69" s="155">
        <f t="shared" si="57"/>
      </c>
      <c r="AE69" s="155">
        <f t="shared" si="57"/>
      </c>
      <c r="AF69" s="155">
        <f t="shared" si="57"/>
      </c>
      <c r="AG69" s="155">
        <f t="shared" si="57"/>
      </c>
      <c r="AH69" s="44">
        <f t="shared" si="35"/>
        <v>0</v>
      </c>
      <c r="AI69" s="44">
        <f t="shared" si="36"/>
        <v>0</v>
      </c>
      <c r="AJ69" s="44">
        <f t="shared" si="37"/>
        <v>0</v>
      </c>
      <c r="AK69" s="181">
        <f t="shared" si="38"/>
        <v>0</v>
      </c>
      <c r="AL69" s="175">
        <f t="shared" si="39"/>
        <v>0</v>
      </c>
      <c r="AM69" s="155">
        <f t="shared" si="40"/>
      </c>
      <c r="AO69" s="8"/>
      <c r="AP69" s="8"/>
      <c r="AQ69" s="8"/>
      <c r="AR69" s="8"/>
      <c r="AS69" s="8"/>
      <c r="AT69" s="8"/>
      <c r="AU69" s="8"/>
      <c r="AV69" s="8"/>
      <c r="AW69" s="8"/>
      <c r="AX69" s="8"/>
      <c r="AY69" s="8"/>
      <c r="AZ69" s="8"/>
      <c r="BA69" s="8"/>
      <c r="BB69" s="8"/>
      <c r="BC69" s="8"/>
      <c r="BD69" s="8"/>
      <c r="BH69" s="23"/>
      <c r="BI69" s="86"/>
      <c r="BJ69" s="86"/>
      <c r="BK69" s="86"/>
      <c r="BL69" s="86"/>
      <c r="BM69" s="86"/>
      <c r="BN69" s="86"/>
    </row>
    <row r="70" spans="1:66" ht="12.75" hidden="1">
      <c r="A70" s="160">
        <f t="shared" si="31"/>
        <v>20</v>
      </c>
      <c r="B70" s="220">
        <f t="shared" si="32"/>
      </c>
      <c r="C70" s="220"/>
      <c r="D70" s="155">
        <f aca="true" t="shared" si="58" ref="D70:AG70">IF(D$48="","",D25)</f>
      </c>
      <c r="E70" s="155">
        <f t="shared" si="58"/>
      </c>
      <c r="F70" s="155">
        <f t="shared" si="58"/>
      </c>
      <c r="G70" s="155">
        <f t="shared" si="58"/>
      </c>
      <c r="H70" s="155">
        <f t="shared" si="58"/>
      </c>
      <c r="I70" s="155">
        <f t="shared" si="58"/>
      </c>
      <c r="J70" s="155">
        <f t="shared" si="58"/>
      </c>
      <c r="K70" s="155">
        <f t="shared" si="58"/>
      </c>
      <c r="L70" s="155">
        <f t="shared" si="58"/>
      </c>
      <c r="M70" s="155">
        <f t="shared" si="58"/>
      </c>
      <c r="N70" s="155">
        <f t="shared" si="58"/>
      </c>
      <c r="O70" s="155">
        <f t="shared" si="58"/>
      </c>
      <c r="P70" s="155">
        <f t="shared" si="58"/>
      </c>
      <c r="Q70" s="155">
        <f t="shared" si="58"/>
      </c>
      <c r="R70" s="155">
        <f t="shared" si="58"/>
      </c>
      <c r="S70" s="155">
        <f t="shared" si="58"/>
      </c>
      <c r="T70" s="155">
        <f t="shared" si="58"/>
      </c>
      <c r="U70" s="155">
        <f t="shared" si="58"/>
      </c>
      <c r="V70" s="155">
        <f t="shared" si="58"/>
      </c>
      <c r="W70" s="155">
        <f t="shared" si="58"/>
      </c>
      <c r="X70" s="155">
        <f t="shared" si="58"/>
      </c>
      <c r="Y70" s="155">
        <f t="shared" si="58"/>
      </c>
      <c r="Z70" s="155">
        <f t="shared" si="58"/>
      </c>
      <c r="AA70" s="155">
        <f t="shared" si="58"/>
      </c>
      <c r="AB70" s="155">
        <f t="shared" si="58"/>
      </c>
      <c r="AC70" s="155">
        <f t="shared" si="58"/>
      </c>
      <c r="AD70" s="155">
        <f t="shared" si="58"/>
      </c>
      <c r="AE70" s="155">
        <f t="shared" si="58"/>
      </c>
      <c r="AF70" s="155">
        <f t="shared" si="58"/>
      </c>
      <c r="AG70" s="155">
        <f t="shared" si="58"/>
      </c>
      <c r="AH70" s="44">
        <f t="shared" si="35"/>
        <v>0</v>
      </c>
      <c r="AI70" s="44">
        <f t="shared" si="36"/>
        <v>0</v>
      </c>
      <c r="AJ70" s="44">
        <f t="shared" si="37"/>
        <v>0</v>
      </c>
      <c r="AK70" s="181">
        <f t="shared" si="38"/>
        <v>0</v>
      </c>
      <c r="AL70" s="175">
        <f t="shared" si="39"/>
        <v>0</v>
      </c>
      <c r="AM70" s="155">
        <f t="shared" si="40"/>
      </c>
      <c r="AO70" s="8"/>
      <c r="AP70" s="8"/>
      <c r="AQ70" s="8"/>
      <c r="AR70" s="8"/>
      <c r="AS70" s="8"/>
      <c r="AT70" s="8"/>
      <c r="AU70" s="8"/>
      <c r="AV70" s="8"/>
      <c r="AW70" s="8"/>
      <c r="AX70" s="8"/>
      <c r="AY70" s="8"/>
      <c r="AZ70" s="8"/>
      <c r="BA70" s="8"/>
      <c r="BB70" s="8"/>
      <c r="BC70" s="8"/>
      <c r="BD70" s="8"/>
      <c r="BH70" s="23"/>
      <c r="BI70" s="86"/>
      <c r="BJ70" s="86"/>
      <c r="BK70" s="86"/>
      <c r="BL70" s="86"/>
      <c r="BM70" s="86"/>
      <c r="BN70" s="86"/>
    </row>
    <row r="71" spans="1:66" ht="12.75" hidden="1">
      <c r="A71" s="160">
        <f t="shared" si="31"/>
        <v>21</v>
      </c>
      <c r="B71" s="220">
        <f t="shared" si="32"/>
      </c>
      <c r="C71" s="220"/>
      <c r="D71" s="155">
        <f aca="true" t="shared" si="59" ref="D71:AG71">IF(D$48="","",D26)</f>
      </c>
      <c r="E71" s="155">
        <f t="shared" si="59"/>
      </c>
      <c r="F71" s="155">
        <f t="shared" si="59"/>
      </c>
      <c r="G71" s="155">
        <f t="shared" si="59"/>
      </c>
      <c r="H71" s="155">
        <f t="shared" si="59"/>
      </c>
      <c r="I71" s="155">
        <f t="shared" si="59"/>
      </c>
      <c r="J71" s="155">
        <f t="shared" si="59"/>
      </c>
      <c r="K71" s="155">
        <f t="shared" si="59"/>
      </c>
      <c r="L71" s="155">
        <f t="shared" si="59"/>
      </c>
      <c r="M71" s="155">
        <f t="shared" si="59"/>
      </c>
      <c r="N71" s="155">
        <f t="shared" si="59"/>
      </c>
      <c r="O71" s="155">
        <f t="shared" si="59"/>
      </c>
      <c r="P71" s="155">
        <f t="shared" si="59"/>
      </c>
      <c r="Q71" s="155">
        <f t="shared" si="59"/>
      </c>
      <c r="R71" s="155">
        <f t="shared" si="59"/>
      </c>
      <c r="S71" s="155">
        <f t="shared" si="59"/>
      </c>
      <c r="T71" s="155">
        <f t="shared" si="59"/>
      </c>
      <c r="U71" s="155">
        <f t="shared" si="59"/>
      </c>
      <c r="V71" s="155">
        <f t="shared" si="59"/>
      </c>
      <c r="W71" s="155">
        <f t="shared" si="59"/>
      </c>
      <c r="X71" s="155">
        <f t="shared" si="59"/>
      </c>
      <c r="Y71" s="155">
        <f t="shared" si="59"/>
      </c>
      <c r="Z71" s="155">
        <f t="shared" si="59"/>
      </c>
      <c r="AA71" s="155">
        <f t="shared" si="59"/>
      </c>
      <c r="AB71" s="155">
        <f t="shared" si="59"/>
      </c>
      <c r="AC71" s="155">
        <f t="shared" si="59"/>
      </c>
      <c r="AD71" s="155">
        <f t="shared" si="59"/>
      </c>
      <c r="AE71" s="155">
        <f t="shared" si="59"/>
      </c>
      <c r="AF71" s="155">
        <f t="shared" si="59"/>
      </c>
      <c r="AG71" s="155">
        <f t="shared" si="59"/>
      </c>
      <c r="AH71" s="44">
        <f t="shared" si="35"/>
        <v>0</v>
      </c>
      <c r="AI71" s="44">
        <f t="shared" si="36"/>
        <v>0</v>
      </c>
      <c r="AJ71" s="44">
        <f t="shared" si="37"/>
        <v>0</v>
      </c>
      <c r="AK71" s="181">
        <f t="shared" si="38"/>
        <v>0</v>
      </c>
      <c r="AL71" s="175">
        <f t="shared" si="39"/>
        <v>0</v>
      </c>
      <c r="AM71" s="155">
        <f t="shared" si="40"/>
      </c>
      <c r="AO71" s="8"/>
      <c r="AP71" s="8"/>
      <c r="AQ71" s="8"/>
      <c r="AR71" s="8"/>
      <c r="AS71" s="8"/>
      <c r="AT71" s="8"/>
      <c r="AU71" s="8"/>
      <c r="AV71" s="8"/>
      <c r="AW71" s="8"/>
      <c r="AX71" s="8"/>
      <c r="AY71" s="8"/>
      <c r="AZ71" s="8"/>
      <c r="BA71" s="8"/>
      <c r="BB71" s="8"/>
      <c r="BC71" s="8"/>
      <c r="BD71" s="8"/>
      <c r="BH71" s="23"/>
      <c r="BI71" s="86"/>
      <c r="BJ71" s="86"/>
      <c r="BK71" s="86"/>
      <c r="BL71" s="86"/>
      <c r="BM71" s="86"/>
      <c r="BN71" s="86"/>
    </row>
    <row r="72" spans="1:66" ht="12.75" hidden="1">
      <c r="A72" s="160">
        <f t="shared" si="31"/>
        <v>22</v>
      </c>
      <c r="B72" s="220">
        <f t="shared" si="32"/>
      </c>
      <c r="C72" s="220"/>
      <c r="D72" s="155">
        <f aca="true" t="shared" si="60" ref="D72:AG72">IF(D$48="","",D27)</f>
      </c>
      <c r="E72" s="155">
        <f t="shared" si="60"/>
      </c>
      <c r="F72" s="155">
        <f t="shared" si="60"/>
      </c>
      <c r="G72" s="155">
        <f t="shared" si="60"/>
      </c>
      <c r="H72" s="155">
        <f t="shared" si="60"/>
      </c>
      <c r="I72" s="155">
        <f t="shared" si="60"/>
      </c>
      <c r="J72" s="155">
        <f t="shared" si="60"/>
      </c>
      <c r="K72" s="155">
        <f t="shared" si="60"/>
      </c>
      <c r="L72" s="155">
        <f t="shared" si="60"/>
      </c>
      <c r="M72" s="155">
        <f t="shared" si="60"/>
      </c>
      <c r="N72" s="155">
        <f t="shared" si="60"/>
      </c>
      <c r="O72" s="155">
        <f t="shared" si="60"/>
      </c>
      <c r="P72" s="155">
        <f t="shared" si="60"/>
      </c>
      <c r="Q72" s="155">
        <f t="shared" si="60"/>
      </c>
      <c r="R72" s="155">
        <f t="shared" si="60"/>
      </c>
      <c r="S72" s="155">
        <f t="shared" si="60"/>
      </c>
      <c r="T72" s="155">
        <f t="shared" si="60"/>
      </c>
      <c r="U72" s="155">
        <f t="shared" si="60"/>
      </c>
      <c r="V72" s="155">
        <f t="shared" si="60"/>
      </c>
      <c r="W72" s="155">
        <f t="shared" si="60"/>
      </c>
      <c r="X72" s="155">
        <f t="shared" si="60"/>
      </c>
      <c r="Y72" s="155">
        <f t="shared" si="60"/>
      </c>
      <c r="Z72" s="155">
        <f t="shared" si="60"/>
      </c>
      <c r="AA72" s="155">
        <f t="shared" si="60"/>
      </c>
      <c r="AB72" s="155">
        <f t="shared" si="60"/>
      </c>
      <c r="AC72" s="155">
        <f t="shared" si="60"/>
      </c>
      <c r="AD72" s="155">
        <f t="shared" si="60"/>
      </c>
      <c r="AE72" s="155">
        <f t="shared" si="60"/>
      </c>
      <c r="AF72" s="155">
        <f t="shared" si="60"/>
      </c>
      <c r="AG72" s="155">
        <f t="shared" si="60"/>
      </c>
      <c r="AH72" s="44">
        <f t="shared" si="35"/>
        <v>0</v>
      </c>
      <c r="AI72" s="44">
        <f t="shared" si="36"/>
        <v>0</v>
      </c>
      <c r="AJ72" s="44">
        <f t="shared" si="37"/>
        <v>0</v>
      </c>
      <c r="AK72" s="181">
        <f t="shared" si="38"/>
        <v>0</v>
      </c>
      <c r="AL72" s="175">
        <f t="shared" si="39"/>
        <v>0</v>
      </c>
      <c r="AM72" s="155">
        <f t="shared" si="40"/>
      </c>
      <c r="AO72" s="8"/>
      <c r="AP72" s="8"/>
      <c r="AQ72" s="8"/>
      <c r="AR72" s="8"/>
      <c r="AS72" s="8"/>
      <c r="AT72" s="8"/>
      <c r="AU72" s="8"/>
      <c r="AV72" s="8"/>
      <c r="AW72" s="8"/>
      <c r="AX72" s="8"/>
      <c r="AY72" s="8"/>
      <c r="AZ72" s="8"/>
      <c r="BA72" s="8"/>
      <c r="BB72" s="8"/>
      <c r="BC72" s="8"/>
      <c r="BD72" s="8"/>
      <c r="BH72" s="23"/>
      <c r="BI72" s="86"/>
      <c r="BJ72" s="86"/>
      <c r="BK72" s="86"/>
      <c r="BL72" s="86"/>
      <c r="BM72" s="86"/>
      <c r="BN72" s="86"/>
    </row>
    <row r="73" spans="1:66" ht="12.75" hidden="1">
      <c r="A73" s="160">
        <f t="shared" si="31"/>
        <v>23</v>
      </c>
      <c r="B73" s="220">
        <f t="shared" si="32"/>
      </c>
      <c r="C73" s="220"/>
      <c r="D73" s="155">
        <f aca="true" t="shared" si="61" ref="D73:AG73">IF(D$48="","",D28)</f>
      </c>
      <c r="E73" s="155">
        <f t="shared" si="61"/>
      </c>
      <c r="F73" s="155">
        <f t="shared" si="61"/>
      </c>
      <c r="G73" s="155">
        <f t="shared" si="61"/>
      </c>
      <c r="H73" s="155">
        <f t="shared" si="61"/>
      </c>
      <c r="I73" s="155">
        <f t="shared" si="61"/>
      </c>
      <c r="J73" s="155">
        <f t="shared" si="61"/>
      </c>
      <c r="K73" s="155">
        <f t="shared" si="61"/>
      </c>
      <c r="L73" s="155">
        <f t="shared" si="61"/>
      </c>
      <c r="M73" s="155">
        <f t="shared" si="61"/>
      </c>
      <c r="N73" s="155">
        <f t="shared" si="61"/>
      </c>
      <c r="O73" s="155">
        <f t="shared" si="61"/>
      </c>
      <c r="P73" s="155">
        <f t="shared" si="61"/>
      </c>
      <c r="Q73" s="155">
        <f t="shared" si="61"/>
      </c>
      <c r="R73" s="155">
        <f t="shared" si="61"/>
      </c>
      <c r="S73" s="155">
        <f t="shared" si="61"/>
      </c>
      <c r="T73" s="155">
        <f t="shared" si="61"/>
      </c>
      <c r="U73" s="155">
        <f t="shared" si="61"/>
      </c>
      <c r="V73" s="155">
        <f t="shared" si="61"/>
      </c>
      <c r="W73" s="155">
        <f t="shared" si="61"/>
      </c>
      <c r="X73" s="155">
        <f t="shared" si="61"/>
      </c>
      <c r="Y73" s="155">
        <f t="shared" si="61"/>
      </c>
      <c r="Z73" s="155">
        <f t="shared" si="61"/>
      </c>
      <c r="AA73" s="155">
        <f t="shared" si="61"/>
      </c>
      <c r="AB73" s="155">
        <f t="shared" si="61"/>
      </c>
      <c r="AC73" s="155">
        <f t="shared" si="61"/>
      </c>
      <c r="AD73" s="155">
        <f t="shared" si="61"/>
      </c>
      <c r="AE73" s="155">
        <f t="shared" si="61"/>
      </c>
      <c r="AF73" s="155">
        <f t="shared" si="61"/>
      </c>
      <c r="AG73" s="155">
        <f t="shared" si="61"/>
      </c>
      <c r="AH73" s="44">
        <f t="shared" si="35"/>
        <v>0</v>
      </c>
      <c r="AI73" s="44">
        <f t="shared" si="36"/>
        <v>0</v>
      </c>
      <c r="AJ73" s="44">
        <f t="shared" si="37"/>
        <v>0</v>
      </c>
      <c r="AK73" s="181">
        <f t="shared" si="38"/>
        <v>0</v>
      </c>
      <c r="AL73" s="175">
        <f t="shared" si="39"/>
        <v>0</v>
      </c>
      <c r="AM73" s="155">
        <f t="shared" si="40"/>
      </c>
      <c r="AO73" s="8"/>
      <c r="AP73" s="8"/>
      <c r="AQ73" s="8"/>
      <c r="AR73" s="8"/>
      <c r="AS73" s="8"/>
      <c r="AT73" s="8"/>
      <c r="AU73" s="8"/>
      <c r="AV73" s="8"/>
      <c r="AW73" s="8"/>
      <c r="AX73" s="8"/>
      <c r="AY73" s="8"/>
      <c r="AZ73" s="8"/>
      <c r="BA73" s="8"/>
      <c r="BB73" s="8"/>
      <c r="BC73" s="8"/>
      <c r="BD73" s="8"/>
      <c r="BH73" s="23"/>
      <c r="BI73" s="86"/>
      <c r="BJ73" s="86"/>
      <c r="BK73" s="86"/>
      <c r="BL73" s="86"/>
      <c r="BM73" s="86"/>
      <c r="BN73" s="86"/>
    </row>
    <row r="74" spans="1:66" ht="12.75" hidden="1">
      <c r="A74" s="160">
        <f t="shared" si="31"/>
        <v>24</v>
      </c>
      <c r="B74" s="220">
        <f t="shared" si="32"/>
      </c>
      <c r="C74" s="220"/>
      <c r="D74" s="155">
        <f aca="true" t="shared" si="62" ref="D74:AG74">IF(D$48="","",D29)</f>
      </c>
      <c r="E74" s="155">
        <f t="shared" si="62"/>
      </c>
      <c r="F74" s="155">
        <f t="shared" si="62"/>
      </c>
      <c r="G74" s="155">
        <f t="shared" si="62"/>
      </c>
      <c r="H74" s="155">
        <f t="shared" si="62"/>
      </c>
      <c r="I74" s="155">
        <f t="shared" si="62"/>
      </c>
      <c r="J74" s="155">
        <f t="shared" si="62"/>
      </c>
      <c r="K74" s="155">
        <f t="shared" si="62"/>
      </c>
      <c r="L74" s="155">
        <f t="shared" si="62"/>
      </c>
      <c r="M74" s="155">
        <f t="shared" si="62"/>
      </c>
      <c r="N74" s="155">
        <f t="shared" si="62"/>
      </c>
      <c r="O74" s="155">
        <f t="shared" si="62"/>
      </c>
      <c r="P74" s="155">
        <f t="shared" si="62"/>
      </c>
      <c r="Q74" s="155">
        <f t="shared" si="62"/>
      </c>
      <c r="R74" s="155">
        <f t="shared" si="62"/>
      </c>
      <c r="S74" s="155">
        <f t="shared" si="62"/>
      </c>
      <c r="T74" s="155">
        <f t="shared" si="62"/>
      </c>
      <c r="U74" s="155">
        <f t="shared" si="62"/>
      </c>
      <c r="V74" s="155">
        <f t="shared" si="62"/>
      </c>
      <c r="W74" s="155">
        <f t="shared" si="62"/>
      </c>
      <c r="X74" s="155">
        <f t="shared" si="62"/>
      </c>
      <c r="Y74" s="155">
        <f t="shared" si="62"/>
      </c>
      <c r="Z74" s="155">
        <f t="shared" si="62"/>
      </c>
      <c r="AA74" s="155">
        <f t="shared" si="62"/>
      </c>
      <c r="AB74" s="155">
        <f t="shared" si="62"/>
      </c>
      <c r="AC74" s="155">
        <f t="shared" si="62"/>
      </c>
      <c r="AD74" s="155">
        <f t="shared" si="62"/>
      </c>
      <c r="AE74" s="155">
        <f t="shared" si="62"/>
      </c>
      <c r="AF74" s="155">
        <f t="shared" si="62"/>
      </c>
      <c r="AG74" s="155">
        <f t="shared" si="62"/>
      </c>
      <c r="AH74" s="44">
        <f t="shared" si="35"/>
        <v>0</v>
      </c>
      <c r="AI74" s="44">
        <f t="shared" si="36"/>
        <v>0</v>
      </c>
      <c r="AJ74" s="44">
        <f t="shared" si="37"/>
        <v>0</v>
      </c>
      <c r="AK74" s="181">
        <f t="shared" si="38"/>
        <v>0</v>
      </c>
      <c r="AL74" s="175">
        <f t="shared" si="39"/>
        <v>0</v>
      </c>
      <c r="AM74" s="155">
        <f t="shared" si="40"/>
      </c>
      <c r="AO74" s="8"/>
      <c r="AP74" s="8"/>
      <c r="AQ74" s="8"/>
      <c r="AR74" s="8"/>
      <c r="AS74" s="8"/>
      <c r="AT74" s="8"/>
      <c r="AU74" s="8"/>
      <c r="AV74" s="8"/>
      <c r="AW74" s="8"/>
      <c r="AX74" s="8"/>
      <c r="AY74" s="8"/>
      <c r="AZ74" s="8"/>
      <c r="BA74" s="8"/>
      <c r="BB74" s="8"/>
      <c r="BC74" s="8"/>
      <c r="BD74" s="8"/>
      <c r="BH74" s="23"/>
      <c r="BI74" s="86"/>
      <c r="BJ74" s="86"/>
      <c r="BK74" s="86"/>
      <c r="BL74" s="86"/>
      <c r="BM74" s="86"/>
      <c r="BN74" s="86"/>
    </row>
    <row r="75" spans="1:66" ht="12.75" hidden="1">
      <c r="A75" s="160">
        <f t="shared" si="31"/>
        <v>25</v>
      </c>
      <c r="B75" s="220">
        <f t="shared" si="32"/>
      </c>
      <c r="C75" s="220"/>
      <c r="D75" s="155">
        <f aca="true" t="shared" si="63" ref="D75:AG75">IF(D$48="","",D30)</f>
      </c>
      <c r="E75" s="155">
        <f t="shared" si="63"/>
      </c>
      <c r="F75" s="155">
        <f t="shared" si="63"/>
      </c>
      <c r="G75" s="155">
        <f t="shared" si="63"/>
      </c>
      <c r="H75" s="155">
        <f t="shared" si="63"/>
      </c>
      <c r="I75" s="155">
        <f t="shared" si="63"/>
      </c>
      <c r="J75" s="155">
        <f t="shared" si="63"/>
      </c>
      <c r="K75" s="155">
        <f t="shared" si="63"/>
      </c>
      <c r="L75" s="155">
        <f t="shared" si="63"/>
      </c>
      <c r="M75" s="155">
        <f t="shared" si="63"/>
      </c>
      <c r="N75" s="155">
        <f t="shared" si="63"/>
      </c>
      <c r="O75" s="155">
        <f t="shared" si="63"/>
      </c>
      <c r="P75" s="155">
        <f t="shared" si="63"/>
      </c>
      <c r="Q75" s="155">
        <f t="shared" si="63"/>
      </c>
      <c r="R75" s="155">
        <f t="shared" si="63"/>
      </c>
      <c r="S75" s="155">
        <f t="shared" si="63"/>
      </c>
      <c r="T75" s="155">
        <f t="shared" si="63"/>
      </c>
      <c r="U75" s="155">
        <f t="shared" si="63"/>
      </c>
      <c r="V75" s="155">
        <f t="shared" si="63"/>
      </c>
      <c r="W75" s="155">
        <f t="shared" si="63"/>
      </c>
      <c r="X75" s="155">
        <f t="shared" si="63"/>
      </c>
      <c r="Y75" s="155">
        <f t="shared" si="63"/>
      </c>
      <c r="Z75" s="155">
        <f t="shared" si="63"/>
      </c>
      <c r="AA75" s="155">
        <f t="shared" si="63"/>
      </c>
      <c r="AB75" s="155">
        <f t="shared" si="63"/>
      </c>
      <c r="AC75" s="155">
        <f t="shared" si="63"/>
      </c>
      <c r="AD75" s="155">
        <f t="shared" si="63"/>
      </c>
      <c r="AE75" s="155">
        <f t="shared" si="63"/>
      </c>
      <c r="AF75" s="155">
        <f t="shared" si="63"/>
      </c>
      <c r="AG75" s="155">
        <f t="shared" si="63"/>
      </c>
      <c r="AH75" s="44">
        <f t="shared" si="35"/>
        <v>0</v>
      </c>
      <c r="AI75" s="44">
        <f t="shared" si="36"/>
        <v>0</v>
      </c>
      <c r="AJ75" s="44">
        <f t="shared" si="37"/>
        <v>0</v>
      </c>
      <c r="AK75" s="181">
        <f t="shared" si="38"/>
        <v>0</v>
      </c>
      <c r="AL75" s="175">
        <f t="shared" si="39"/>
        <v>0</v>
      </c>
      <c r="AM75" s="155">
        <f t="shared" si="40"/>
      </c>
      <c r="AO75" s="8"/>
      <c r="AP75" s="8"/>
      <c r="AQ75" s="8"/>
      <c r="AR75" s="8"/>
      <c r="AS75" s="8"/>
      <c r="AT75" s="8"/>
      <c r="AU75" s="8"/>
      <c r="AV75" s="8"/>
      <c r="AW75" s="8"/>
      <c r="AX75" s="8"/>
      <c r="AY75" s="8"/>
      <c r="AZ75" s="8"/>
      <c r="BA75" s="8"/>
      <c r="BB75" s="8"/>
      <c r="BC75" s="8"/>
      <c r="BD75" s="8"/>
      <c r="BH75" s="23"/>
      <c r="BI75" s="86"/>
      <c r="BJ75" s="86"/>
      <c r="BK75" s="86"/>
      <c r="BL75" s="86"/>
      <c r="BM75" s="86"/>
      <c r="BN75" s="86"/>
    </row>
    <row r="76" spans="1:66" ht="12.75" hidden="1">
      <c r="A76" s="160">
        <f t="shared" si="31"/>
        <v>26</v>
      </c>
      <c r="B76" s="220">
        <f t="shared" si="32"/>
      </c>
      <c r="C76" s="220"/>
      <c r="D76" s="155">
        <f aca="true" t="shared" si="64" ref="D76:AG76">IF(D$48="","",D31)</f>
      </c>
      <c r="E76" s="155">
        <f t="shared" si="64"/>
      </c>
      <c r="F76" s="155">
        <f t="shared" si="64"/>
      </c>
      <c r="G76" s="155">
        <f t="shared" si="64"/>
      </c>
      <c r="H76" s="155">
        <f t="shared" si="64"/>
      </c>
      <c r="I76" s="155">
        <f t="shared" si="64"/>
      </c>
      <c r="J76" s="155">
        <f t="shared" si="64"/>
      </c>
      <c r="K76" s="155">
        <f t="shared" si="64"/>
      </c>
      <c r="L76" s="155">
        <f t="shared" si="64"/>
      </c>
      <c r="M76" s="155">
        <f t="shared" si="64"/>
      </c>
      <c r="N76" s="155">
        <f t="shared" si="64"/>
      </c>
      <c r="O76" s="155">
        <f t="shared" si="64"/>
      </c>
      <c r="P76" s="155">
        <f t="shared" si="64"/>
      </c>
      <c r="Q76" s="155">
        <f t="shared" si="64"/>
      </c>
      <c r="R76" s="155">
        <f t="shared" si="64"/>
      </c>
      <c r="S76" s="155">
        <f t="shared" si="64"/>
      </c>
      <c r="T76" s="155">
        <f t="shared" si="64"/>
      </c>
      <c r="U76" s="155">
        <f t="shared" si="64"/>
      </c>
      <c r="V76" s="155">
        <f t="shared" si="64"/>
      </c>
      <c r="W76" s="155">
        <f t="shared" si="64"/>
      </c>
      <c r="X76" s="155">
        <f t="shared" si="64"/>
      </c>
      <c r="Y76" s="155">
        <f t="shared" si="64"/>
      </c>
      <c r="Z76" s="155">
        <f t="shared" si="64"/>
      </c>
      <c r="AA76" s="155">
        <f t="shared" si="64"/>
      </c>
      <c r="AB76" s="155">
        <f t="shared" si="64"/>
      </c>
      <c r="AC76" s="155">
        <f t="shared" si="64"/>
      </c>
      <c r="AD76" s="155">
        <f t="shared" si="64"/>
      </c>
      <c r="AE76" s="155">
        <f t="shared" si="64"/>
      </c>
      <c r="AF76" s="155">
        <f t="shared" si="64"/>
      </c>
      <c r="AG76" s="155">
        <f t="shared" si="64"/>
      </c>
      <c r="AH76" s="44">
        <f t="shared" si="35"/>
        <v>0</v>
      </c>
      <c r="AI76" s="44">
        <f t="shared" si="36"/>
        <v>0</v>
      </c>
      <c r="AJ76" s="44">
        <f t="shared" si="37"/>
        <v>0</v>
      </c>
      <c r="AK76" s="181">
        <f t="shared" si="38"/>
        <v>0</v>
      </c>
      <c r="AL76" s="175">
        <f t="shared" si="39"/>
        <v>0</v>
      </c>
      <c r="AM76" s="155">
        <f t="shared" si="40"/>
      </c>
      <c r="AO76" s="8"/>
      <c r="AP76" s="8"/>
      <c r="AQ76" s="8"/>
      <c r="AR76" s="8"/>
      <c r="AS76" s="8"/>
      <c r="AT76" s="8"/>
      <c r="AU76" s="8"/>
      <c r="AV76" s="8"/>
      <c r="AW76" s="8"/>
      <c r="AX76" s="8"/>
      <c r="AY76" s="8"/>
      <c r="AZ76" s="8"/>
      <c r="BA76" s="8"/>
      <c r="BB76" s="8"/>
      <c r="BC76" s="8"/>
      <c r="BD76" s="8"/>
      <c r="BH76" s="23"/>
      <c r="BI76" s="86"/>
      <c r="BJ76" s="86"/>
      <c r="BK76" s="86"/>
      <c r="BL76" s="86"/>
      <c r="BM76" s="86"/>
      <c r="BN76" s="86"/>
    </row>
    <row r="77" spans="1:66" ht="12.75" hidden="1">
      <c r="A77" s="160">
        <f t="shared" si="31"/>
        <v>27</v>
      </c>
      <c r="B77" s="220">
        <f t="shared" si="32"/>
      </c>
      <c r="C77" s="220"/>
      <c r="D77" s="155">
        <f aca="true" t="shared" si="65" ref="D77:AG77">IF(D$48="","",D32)</f>
      </c>
      <c r="E77" s="155">
        <f t="shared" si="65"/>
      </c>
      <c r="F77" s="155">
        <f t="shared" si="65"/>
      </c>
      <c r="G77" s="155">
        <f t="shared" si="65"/>
      </c>
      <c r="H77" s="155">
        <f t="shared" si="65"/>
      </c>
      <c r="I77" s="155">
        <f t="shared" si="65"/>
      </c>
      <c r="J77" s="155">
        <f t="shared" si="65"/>
      </c>
      <c r="K77" s="155">
        <f t="shared" si="65"/>
      </c>
      <c r="L77" s="155">
        <f t="shared" si="65"/>
      </c>
      <c r="M77" s="155">
        <f t="shared" si="65"/>
      </c>
      <c r="N77" s="155">
        <f t="shared" si="65"/>
      </c>
      <c r="O77" s="155">
        <f t="shared" si="65"/>
      </c>
      <c r="P77" s="155">
        <f t="shared" si="65"/>
      </c>
      <c r="Q77" s="155">
        <f t="shared" si="65"/>
      </c>
      <c r="R77" s="155">
        <f t="shared" si="65"/>
      </c>
      <c r="S77" s="155">
        <f t="shared" si="65"/>
      </c>
      <c r="T77" s="155">
        <f t="shared" si="65"/>
      </c>
      <c r="U77" s="155">
        <f t="shared" si="65"/>
      </c>
      <c r="V77" s="155">
        <f t="shared" si="65"/>
      </c>
      <c r="W77" s="155">
        <f t="shared" si="65"/>
      </c>
      <c r="X77" s="155">
        <f t="shared" si="65"/>
      </c>
      <c r="Y77" s="155">
        <f t="shared" si="65"/>
      </c>
      <c r="Z77" s="155">
        <f t="shared" si="65"/>
      </c>
      <c r="AA77" s="155">
        <f t="shared" si="65"/>
      </c>
      <c r="AB77" s="155">
        <f t="shared" si="65"/>
      </c>
      <c r="AC77" s="155">
        <f t="shared" si="65"/>
      </c>
      <c r="AD77" s="155">
        <f t="shared" si="65"/>
      </c>
      <c r="AE77" s="155">
        <f t="shared" si="65"/>
      </c>
      <c r="AF77" s="155">
        <f t="shared" si="65"/>
      </c>
      <c r="AG77" s="155">
        <f t="shared" si="65"/>
      </c>
      <c r="AH77" s="44">
        <f t="shared" si="35"/>
        <v>0</v>
      </c>
      <c r="AI77" s="44">
        <f t="shared" si="36"/>
        <v>0</v>
      </c>
      <c r="AJ77" s="44">
        <f t="shared" si="37"/>
        <v>0</v>
      </c>
      <c r="AK77" s="181">
        <f t="shared" si="38"/>
        <v>0</v>
      </c>
      <c r="AL77" s="175">
        <f t="shared" si="39"/>
        <v>0</v>
      </c>
      <c r="AM77" s="155">
        <f t="shared" si="40"/>
      </c>
      <c r="AO77" s="8"/>
      <c r="AP77" s="8"/>
      <c r="AQ77" s="8"/>
      <c r="AR77" s="8"/>
      <c r="AS77" s="8"/>
      <c r="AT77" s="8"/>
      <c r="AU77" s="8"/>
      <c r="AV77" s="8"/>
      <c r="AW77" s="8"/>
      <c r="AX77" s="8"/>
      <c r="AY77" s="8"/>
      <c r="AZ77" s="8"/>
      <c r="BA77" s="8"/>
      <c r="BB77" s="8"/>
      <c r="BC77" s="8"/>
      <c r="BD77" s="8"/>
      <c r="BH77" s="23"/>
      <c r="BI77" s="86"/>
      <c r="BJ77" s="86"/>
      <c r="BK77" s="86"/>
      <c r="BL77" s="86"/>
      <c r="BM77" s="86"/>
      <c r="BN77" s="86"/>
    </row>
    <row r="78" spans="1:66" ht="12.75" hidden="1">
      <c r="A78" s="160">
        <f t="shared" si="31"/>
        <v>28</v>
      </c>
      <c r="B78" s="220">
        <f t="shared" si="32"/>
      </c>
      <c r="C78" s="220"/>
      <c r="D78" s="155">
        <f aca="true" t="shared" si="66" ref="D78:AG78">IF(D$48="","",D33)</f>
      </c>
      <c r="E78" s="155">
        <f t="shared" si="66"/>
      </c>
      <c r="F78" s="155">
        <f t="shared" si="66"/>
      </c>
      <c r="G78" s="155">
        <f t="shared" si="66"/>
      </c>
      <c r="H78" s="155">
        <f t="shared" si="66"/>
      </c>
      <c r="I78" s="155">
        <f t="shared" si="66"/>
      </c>
      <c r="J78" s="155">
        <f t="shared" si="66"/>
      </c>
      <c r="K78" s="155">
        <f t="shared" si="66"/>
      </c>
      <c r="L78" s="155">
        <f t="shared" si="66"/>
      </c>
      <c r="M78" s="155">
        <f t="shared" si="66"/>
      </c>
      <c r="N78" s="155">
        <f t="shared" si="66"/>
      </c>
      <c r="O78" s="155">
        <f t="shared" si="66"/>
      </c>
      <c r="P78" s="155">
        <f t="shared" si="66"/>
      </c>
      <c r="Q78" s="155">
        <f t="shared" si="66"/>
      </c>
      <c r="R78" s="155">
        <f t="shared" si="66"/>
      </c>
      <c r="S78" s="155">
        <f t="shared" si="66"/>
      </c>
      <c r="T78" s="155">
        <f t="shared" si="66"/>
      </c>
      <c r="U78" s="155">
        <f t="shared" si="66"/>
      </c>
      <c r="V78" s="155">
        <f t="shared" si="66"/>
      </c>
      <c r="W78" s="155">
        <f t="shared" si="66"/>
      </c>
      <c r="X78" s="155">
        <f t="shared" si="66"/>
      </c>
      <c r="Y78" s="155">
        <f t="shared" si="66"/>
      </c>
      <c r="Z78" s="155">
        <f t="shared" si="66"/>
      </c>
      <c r="AA78" s="155">
        <f t="shared" si="66"/>
      </c>
      <c r="AB78" s="155">
        <f t="shared" si="66"/>
      </c>
      <c r="AC78" s="155">
        <f t="shared" si="66"/>
      </c>
      <c r="AD78" s="155">
        <f t="shared" si="66"/>
      </c>
      <c r="AE78" s="155">
        <f t="shared" si="66"/>
      </c>
      <c r="AF78" s="155">
        <f t="shared" si="66"/>
      </c>
      <c r="AG78" s="155">
        <f t="shared" si="66"/>
      </c>
      <c r="AH78" s="44">
        <f t="shared" si="35"/>
        <v>0</v>
      </c>
      <c r="AI78" s="44">
        <f t="shared" si="36"/>
        <v>0</v>
      </c>
      <c r="AJ78" s="44">
        <f t="shared" si="37"/>
        <v>0</v>
      </c>
      <c r="AK78" s="181">
        <f t="shared" si="38"/>
        <v>0</v>
      </c>
      <c r="AL78" s="175">
        <f t="shared" si="39"/>
        <v>0</v>
      </c>
      <c r="AM78" s="155">
        <f t="shared" si="40"/>
      </c>
      <c r="AO78" s="8"/>
      <c r="AP78" s="8"/>
      <c r="AQ78" s="8"/>
      <c r="AR78" s="8"/>
      <c r="AS78" s="8"/>
      <c r="AT78" s="8"/>
      <c r="AU78" s="8"/>
      <c r="AV78" s="8"/>
      <c r="AW78" s="8"/>
      <c r="AX78" s="8"/>
      <c r="AY78" s="8"/>
      <c r="AZ78" s="8"/>
      <c r="BA78" s="8"/>
      <c r="BB78" s="8"/>
      <c r="BC78" s="8"/>
      <c r="BD78" s="8"/>
      <c r="BH78" s="23"/>
      <c r="BI78" s="86"/>
      <c r="BJ78" s="86"/>
      <c r="BK78" s="86"/>
      <c r="BL78" s="86"/>
      <c r="BM78" s="86"/>
      <c r="BN78" s="86"/>
    </row>
    <row r="79" spans="1:66" ht="12.75" hidden="1">
      <c r="A79" s="160">
        <f t="shared" si="31"/>
        <v>29</v>
      </c>
      <c r="B79" s="220">
        <f t="shared" si="32"/>
      </c>
      <c r="C79" s="220"/>
      <c r="D79" s="155">
        <f aca="true" t="shared" si="67" ref="D79:AG79">IF(D$48="","",D34)</f>
      </c>
      <c r="E79" s="155">
        <f t="shared" si="67"/>
      </c>
      <c r="F79" s="155">
        <f t="shared" si="67"/>
      </c>
      <c r="G79" s="155">
        <f t="shared" si="67"/>
      </c>
      <c r="H79" s="155">
        <f t="shared" si="67"/>
      </c>
      <c r="I79" s="155">
        <f t="shared" si="67"/>
      </c>
      <c r="J79" s="155">
        <f t="shared" si="67"/>
      </c>
      <c r="K79" s="155">
        <f t="shared" si="67"/>
      </c>
      <c r="L79" s="155">
        <f t="shared" si="67"/>
      </c>
      <c r="M79" s="155">
        <f t="shared" si="67"/>
      </c>
      <c r="N79" s="155">
        <f t="shared" si="67"/>
      </c>
      <c r="O79" s="155">
        <f t="shared" si="67"/>
      </c>
      <c r="P79" s="155">
        <f t="shared" si="67"/>
      </c>
      <c r="Q79" s="155">
        <f t="shared" si="67"/>
      </c>
      <c r="R79" s="155">
        <f t="shared" si="67"/>
      </c>
      <c r="S79" s="155">
        <f t="shared" si="67"/>
      </c>
      <c r="T79" s="155">
        <f t="shared" si="67"/>
      </c>
      <c r="U79" s="155">
        <f t="shared" si="67"/>
      </c>
      <c r="V79" s="155">
        <f t="shared" si="67"/>
      </c>
      <c r="W79" s="155">
        <f t="shared" si="67"/>
      </c>
      <c r="X79" s="155">
        <f t="shared" si="67"/>
      </c>
      <c r="Y79" s="155">
        <f t="shared" si="67"/>
      </c>
      <c r="Z79" s="155">
        <f t="shared" si="67"/>
      </c>
      <c r="AA79" s="155">
        <f t="shared" si="67"/>
      </c>
      <c r="AB79" s="155">
        <f t="shared" si="67"/>
      </c>
      <c r="AC79" s="155">
        <f t="shared" si="67"/>
      </c>
      <c r="AD79" s="155">
        <f t="shared" si="67"/>
      </c>
      <c r="AE79" s="155">
        <f t="shared" si="67"/>
      </c>
      <c r="AF79" s="155">
        <f t="shared" si="67"/>
      </c>
      <c r="AG79" s="155">
        <f t="shared" si="67"/>
      </c>
      <c r="AH79" s="44">
        <f t="shared" si="35"/>
        <v>0</v>
      </c>
      <c r="AI79" s="44">
        <f t="shared" si="36"/>
        <v>0</v>
      </c>
      <c r="AJ79" s="44">
        <f t="shared" si="37"/>
        <v>0</v>
      </c>
      <c r="AK79" s="181">
        <f t="shared" si="38"/>
        <v>0</v>
      </c>
      <c r="AL79" s="175">
        <f t="shared" si="39"/>
        <v>0</v>
      </c>
      <c r="AM79" s="155">
        <f t="shared" si="40"/>
      </c>
      <c r="AO79" s="8"/>
      <c r="AP79" s="8"/>
      <c r="AQ79" s="8"/>
      <c r="AR79" s="8"/>
      <c r="AS79" s="8"/>
      <c r="AT79" s="8"/>
      <c r="AU79" s="8"/>
      <c r="AV79" s="8"/>
      <c r="AW79" s="8"/>
      <c r="AX79" s="8"/>
      <c r="AY79" s="8"/>
      <c r="AZ79" s="8"/>
      <c r="BA79" s="8"/>
      <c r="BB79" s="8"/>
      <c r="BC79" s="8"/>
      <c r="BD79" s="8"/>
      <c r="BH79" s="23"/>
      <c r="BI79" s="86"/>
      <c r="BJ79" s="86"/>
      <c r="BK79" s="86"/>
      <c r="BL79" s="86"/>
      <c r="BM79" s="86"/>
      <c r="BN79" s="86"/>
    </row>
    <row r="80" spans="1:66" ht="12.75" hidden="1">
      <c r="A80" s="160">
        <f t="shared" si="31"/>
        <v>30</v>
      </c>
      <c r="B80" s="220">
        <f t="shared" si="32"/>
      </c>
      <c r="C80" s="220"/>
      <c r="D80" s="155">
        <f aca="true" t="shared" si="68" ref="D80:AG80">IF(D$48="","",D35)</f>
      </c>
      <c r="E80" s="155">
        <f t="shared" si="68"/>
      </c>
      <c r="F80" s="155">
        <f t="shared" si="68"/>
      </c>
      <c r="G80" s="155">
        <f t="shared" si="68"/>
      </c>
      <c r="H80" s="155">
        <f t="shared" si="68"/>
      </c>
      <c r="I80" s="155">
        <f t="shared" si="68"/>
      </c>
      <c r="J80" s="155">
        <f t="shared" si="68"/>
      </c>
      <c r="K80" s="155">
        <f t="shared" si="68"/>
      </c>
      <c r="L80" s="155">
        <f t="shared" si="68"/>
      </c>
      <c r="M80" s="155">
        <f t="shared" si="68"/>
      </c>
      <c r="N80" s="155">
        <f t="shared" si="68"/>
      </c>
      <c r="O80" s="155">
        <f t="shared" si="68"/>
      </c>
      <c r="P80" s="155">
        <f t="shared" si="68"/>
      </c>
      <c r="Q80" s="155">
        <f t="shared" si="68"/>
      </c>
      <c r="R80" s="155">
        <f t="shared" si="68"/>
      </c>
      <c r="S80" s="155">
        <f t="shared" si="68"/>
      </c>
      <c r="T80" s="155">
        <f t="shared" si="68"/>
      </c>
      <c r="U80" s="155">
        <f t="shared" si="68"/>
      </c>
      <c r="V80" s="155">
        <f t="shared" si="68"/>
      </c>
      <c r="W80" s="155">
        <f t="shared" si="68"/>
      </c>
      <c r="X80" s="155">
        <f t="shared" si="68"/>
      </c>
      <c r="Y80" s="155">
        <f t="shared" si="68"/>
      </c>
      <c r="Z80" s="155">
        <f t="shared" si="68"/>
      </c>
      <c r="AA80" s="155">
        <f t="shared" si="68"/>
      </c>
      <c r="AB80" s="155">
        <f t="shared" si="68"/>
      </c>
      <c r="AC80" s="155">
        <f t="shared" si="68"/>
      </c>
      <c r="AD80" s="155">
        <f t="shared" si="68"/>
      </c>
      <c r="AE80" s="155">
        <f t="shared" si="68"/>
      </c>
      <c r="AF80" s="155">
        <f t="shared" si="68"/>
      </c>
      <c r="AG80" s="155">
        <f t="shared" si="68"/>
      </c>
      <c r="AH80" s="44">
        <f t="shared" si="35"/>
        <v>0</v>
      </c>
      <c r="AI80" s="44">
        <f t="shared" si="36"/>
        <v>0</v>
      </c>
      <c r="AJ80" s="44">
        <f t="shared" si="37"/>
        <v>0</v>
      </c>
      <c r="AK80" s="181">
        <f t="shared" si="38"/>
        <v>0</v>
      </c>
      <c r="AL80" s="175">
        <f t="shared" si="39"/>
        <v>0</v>
      </c>
      <c r="AM80" s="155">
        <f t="shared" si="40"/>
      </c>
      <c r="AO80" s="8"/>
      <c r="AP80" s="8"/>
      <c r="AQ80" s="8"/>
      <c r="AR80" s="8"/>
      <c r="AS80" s="8"/>
      <c r="AT80" s="8"/>
      <c r="AU80" s="8"/>
      <c r="AV80" s="8"/>
      <c r="AW80" s="8"/>
      <c r="AX80" s="8"/>
      <c r="AY80" s="8"/>
      <c r="AZ80" s="8"/>
      <c r="BA80" s="8"/>
      <c r="BB80" s="8"/>
      <c r="BC80" s="8"/>
      <c r="BD80" s="8"/>
      <c r="BH80" s="23"/>
      <c r="BI80" s="86"/>
      <c r="BJ80" s="86"/>
      <c r="BK80" s="86"/>
      <c r="BL80" s="86"/>
      <c r="BM80" s="86"/>
      <c r="BN80" s="86"/>
    </row>
    <row r="81" spans="1:66" ht="12.75" hidden="1">
      <c r="A81" s="160">
        <f t="shared" si="31"/>
        <v>31</v>
      </c>
      <c r="B81" s="220">
        <f t="shared" si="32"/>
      </c>
      <c r="C81" s="220"/>
      <c r="D81" s="155">
        <f aca="true" t="shared" si="69" ref="D81:AG81">IF(D$48="","",D36)</f>
      </c>
      <c r="E81" s="155">
        <f t="shared" si="69"/>
      </c>
      <c r="F81" s="155">
        <f t="shared" si="69"/>
      </c>
      <c r="G81" s="155">
        <f t="shared" si="69"/>
      </c>
      <c r="H81" s="155">
        <f t="shared" si="69"/>
      </c>
      <c r="I81" s="155">
        <f t="shared" si="69"/>
      </c>
      <c r="J81" s="155">
        <f t="shared" si="69"/>
      </c>
      <c r="K81" s="155">
        <f t="shared" si="69"/>
      </c>
      <c r="L81" s="155">
        <f t="shared" si="69"/>
      </c>
      <c r="M81" s="155">
        <f t="shared" si="69"/>
      </c>
      <c r="N81" s="155">
        <f t="shared" si="69"/>
      </c>
      <c r="O81" s="155">
        <f t="shared" si="69"/>
      </c>
      <c r="P81" s="155">
        <f t="shared" si="69"/>
      </c>
      <c r="Q81" s="155">
        <f t="shared" si="69"/>
      </c>
      <c r="R81" s="155">
        <f t="shared" si="69"/>
      </c>
      <c r="S81" s="155">
        <f t="shared" si="69"/>
      </c>
      <c r="T81" s="155">
        <f t="shared" si="69"/>
      </c>
      <c r="U81" s="155">
        <f t="shared" si="69"/>
      </c>
      <c r="V81" s="155">
        <f t="shared" si="69"/>
      </c>
      <c r="W81" s="155">
        <f t="shared" si="69"/>
      </c>
      <c r="X81" s="155">
        <f t="shared" si="69"/>
      </c>
      <c r="Y81" s="155">
        <f t="shared" si="69"/>
      </c>
      <c r="Z81" s="155">
        <f t="shared" si="69"/>
      </c>
      <c r="AA81" s="155">
        <f t="shared" si="69"/>
      </c>
      <c r="AB81" s="155">
        <f t="shared" si="69"/>
      </c>
      <c r="AC81" s="155">
        <f t="shared" si="69"/>
      </c>
      <c r="AD81" s="155">
        <f t="shared" si="69"/>
      </c>
      <c r="AE81" s="155">
        <f t="shared" si="69"/>
      </c>
      <c r="AF81" s="155">
        <f t="shared" si="69"/>
      </c>
      <c r="AG81" s="155">
        <f t="shared" si="69"/>
      </c>
      <c r="AH81" s="44">
        <f t="shared" si="35"/>
        <v>0</v>
      </c>
      <c r="AI81" s="44">
        <f t="shared" si="36"/>
        <v>0</v>
      </c>
      <c r="AJ81" s="44">
        <f t="shared" si="37"/>
        <v>0</v>
      </c>
      <c r="AK81" s="181">
        <f t="shared" si="38"/>
        <v>0</v>
      </c>
      <c r="AL81" s="175">
        <f t="shared" si="39"/>
        <v>0</v>
      </c>
      <c r="AM81" s="155">
        <f t="shared" si="40"/>
      </c>
      <c r="AO81" s="8"/>
      <c r="AP81" s="8"/>
      <c r="AQ81" s="8"/>
      <c r="AR81" s="8"/>
      <c r="AS81" s="8"/>
      <c r="AT81" s="8"/>
      <c r="AU81" s="8"/>
      <c r="AV81" s="8"/>
      <c r="AW81" s="8"/>
      <c r="AX81" s="8"/>
      <c r="AY81" s="8"/>
      <c r="AZ81" s="8"/>
      <c r="BA81" s="8"/>
      <c r="BB81" s="8"/>
      <c r="BC81" s="8"/>
      <c r="BD81" s="8"/>
      <c r="BH81" s="23"/>
      <c r="BI81" s="86"/>
      <c r="BJ81" s="86"/>
      <c r="BK81" s="86"/>
      <c r="BL81" s="86"/>
      <c r="BM81" s="86"/>
      <c r="BN81" s="86"/>
    </row>
    <row r="82" spans="1:66" ht="12.75" hidden="1">
      <c r="A82" s="160">
        <f t="shared" si="31"/>
        <v>32</v>
      </c>
      <c r="B82" s="220">
        <f t="shared" si="32"/>
      </c>
      <c r="C82" s="220"/>
      <c r="D82" s="155">
        <f aca="true" t="shared" si="70" ref="D82:AG82">IF(D$48="","",D37)</f>
      </c>
      <c r="E82" s="155">
        <f t="shared" si="70"/>
      </c>
      <c r="F82" s="155">
        <f t="shared" si="70"/>
      </c>
      <c r="G82" s="155">
        <f t="shared" si="70"/>
      </c>
      <c r="H82" s="155">
        <f t="shared" si="70"/>
      </c>
      <c r="I82" s="155">
        <f t="shared" si="70"/>
      </c>
      <c r="J82" s="155">
        <f t="shared" si="70"/>
      </c>
      <c r="K82" s="155">
        <f t="shared" si="70"/>
      </c>
      <c r="L82" s="155">
        <f t="shared" si="70"/>
      </c>
      <c r="M82" s="155">
        <f t="shared" si="70"/>
      </c>
      <c r="N82" s="155">
        <f t="shared" si="70"/>
      </c>
      <c r="O82" s="155">
        <f t="shared" si="70"/>
      </c>
      <c r="P82" s="155">
        <f t="shared" si="70"/>
      </c>
      <c r="Q82" s="155">
        <f t="shared" si="70"/>
      </c>
      <c r="R82" s="155">
        <f t="shared" si="70"/>
      </c>
      <c r="S82" s="155">
        <f t="shared" si="70"/>
      </c>
      <c r="T82" s="155">
        <f t="shared" si="70"/>
      </c>
      <c r="U82" s="155">
        <f t="shared" si="70"/>
      </c>
      <c r="V82" s="155">
        <f t="shared" si="70"/>
      </c>
      <c r="W82" s="155">
        <f t="shared" si="70"/>
      </c>
      <c r="X82" s="155">
        <f t="shared" si="70"/>
      </c>
      <c r="Y82" s="155">
        <f t="shared" si="70"/>
      </c>
      <c r="Z82" s="155">
        <f t="shared" si="70"/>
      </c>
      <c r="AA82" s="155">
        <f t="shared" si="70"/>
      </c>
      <c r="AB82" s="155">
        <f t="shared" si="70"/>
      </c>
      <c r="AC82" s="155">
        <f t="shared" si="70"/>
      </c>
      <c r="AD82" s="155">
        <f t="shared" si="70"/>
      </c>
      <c r="AE82" s="155">
        <f t="shared" si="70"/>
      </c>
      <c r="AF82" s="155">
        <f t="shared" si="70"/>
      </c>
      <c r="AG82" s="155">
        <f t="shared" si="70"/>
      </c>
      <c r="AH82" s="44">
        <f t="shared" si="35"/>
        <v>0</v>
      </c>
      <c r="AI82" s="44">
        <f t="shared" si="36"/>
        <v>0</v>
      </c>
      <c r="AJ82" s="44">
        <f t="shared" si="37"/>
        <v>0</v>
      </c>
      <c r="AK82" s="181">
        <f t="shared" si="38"/>
        <v>0</v>
      </c>
      <c r="AL82" s="175">
        <f t="shared" si="39"/>
        <v>0</v>
      </c>
      <c r="AM82" s="155">
        <f t="shared" si="40"/>
      </c>
      <c r="AO82" s="8"/>
      <c r="AP82" s="8"/>
      <c r="AQ82" s="8"/>
      <c r="AR82" s="8"/>
      <c r="AS82" s="8"/>
      <c r="AT82" s="8"/>
      <c r="AU82" s="8"/>
      <c r="AV82" s="8"/>
      <c r="AW82" s="8"/>
      <c r="AX82" s="8"/>
      <c r="AY82" s="8"/>
      <c r="AZ82" s="8"/>
      <c r="BA82" s="8"/>
      <c r="BB82" s="8"/>
      <c r="BC82" s="8"/>
      <c r="BD82" s="8"/>
      <c r="BH82" s="23"/>
      <c r="BI82" s="86"/>
      <c r="BJ82" s="86"/>
      <c r="BK82" s="86"/>
      <c r="BL82" s="86"/>
      <c r="BM82" s="86"/>
      <c r="BN82" s="86"/>
    </row>
    <row r="83" spans="1:66" ht="12.75" hidden="1">
      <c r="A83" s="160">
        <f t="shared" si="31"/>
        <v>33</v>
      </c>
      <c r="B83" s="220">
        <f t="shared" si="32"/>
      </c>
      <c r="C83" s="220"/>
      <c r="D83" s="155">
        <f aca="true" t="shared" si="71" ref="D83:AG83">IF(D$48="","",D38)</f>
      </c>
      <c r="E83" s="155">
        <f t="shared" si="71"/>
      </c>
      <c r="F83" s="155">
        <f t="shared" si="71"/>
      </c>
      <c r="G83" s="155">
        <f t="shared" si="71"/>
      </c>
      <c r="H83" s="155">
        <f t="shared" si="71"/>
      </c>
      <c r="I83" s="155">
        <f t="shared" si="71"/>
      </c>
      <c r="J83" s="155">
        <f t="shared" si="71"/>
      </c>
      <c r="K83" s="155">
        <f t="shared" si="71"/>
      </c>
      <c r="L83" s="155">
        <f t="shared" si="71"/>
      </c>
      <c r="M83" s="155">
        <f t="shared" si="71"/>
      </c>
      <c r="N83" s="155">
        <f t="shared" si="71"/>
      </c>
      <c r="O83" s="155">
        <f t="shared" si="71"/>
      </c>
      <c r="P83" s="155">
        <f t="shared" si="71"/>
      </c>
      <c r="Q83" s="155">
        <f t="shared" si="71"/>
      </c>
      <c r="R83" s="155">
        <f t="shared" si="71"/>
      </c>
      <c r="S83" s="155">
        <f t="shared" si="71"/>
      </c>
      <c r="T83" s="155">
        <f t="shared" si="71"/>
      </c>
      <c r="U83" s="155">
        <f t="shared" si="71"/>
      </c>
      <c r="V83" s="155">
        <f t="shared" si="71"/>
      </c>
      <c r="W83" s="155">
        <f t="shared" si="71"/>
      </c>
      <c r="X83" s="155">
        <f t="shared" si="71"/>
      </c>
      <c r="Y83" s="155">
        <f t="shared" si="71"/>
      </c>
      <c r="Z83" s="155">
        <f t="shared" si="71"/>
      </c>
      <c r="AA83" s="155">
        <f t="shared" si="71"/>
      </c>
      <c r="AB83" s="155">
        <f t="shared" si="71"/>
      </c>
      <c r="AC83" s="155">
        <f t="shared" si="71"/>
      </c>
      <c r="AD83" s="155">
        <f t="shared" si="71"/>
      </c>
      <c r="AE83" s="155">
        <f t="shared" si="71"/>
      </c>
      <c r="AF83" s="155">
        <f t="shared" si="71"/>
      </c>
      <c r="AG83" s="155">
        <f t="shared" si="71"/>
      </c>
      <c r="AH83" s="44">
        <f t="shared" si="35"/>
        <v>0</v>
      </c>
      <c r="AI83" s="44">
        <f t="shared" si="36"/>
        <v>0</v>
      </c>
      <c r="AJ83" s="44">
        <f t="shared" si="37"/>
        <v>0</v>
      </c>
      <c r="AK83" s="181">
        <f t="shared" si="38"/>
        <v>0</v>
      </c>
      <c r="AL83" s="175">
        <f t="shared" si="39"/>
        <v>0</v>
      </c>
      <c r="AM83" s="155">
        <f t="shared" si="40"/>
      </c>
      <c r="AO83" s="8"/>
      <c r="AP83" s="8"/>
      <c r="AQ83" s="8"/>
      <c r="AR83" s="8"/>
      <c r="AS83" s="8"/>
      <c r="AT83" s="8"/>
      <c r="AU83" s="8"/>
      <c r="AV83" s="8"/>
      <c r="AW83" s="8"/>
      <c r="AX83" s="8"/>
      <c r="AY83" s="8"/>
      <c r="AZ83" s="8"/>
      <c r="BA83" s="8"/>
      <c r="BB83" s="8"/>
      <c r="BC83" s="8"/>
      <c r="BD83" s="8"/>
      <c r="BH83" s="23"/>
      <c r="BI83" s="86"/>
      <c r="BJ83" s="86"/>
      <c r="BK83" s="86"/>
      <c r="BL83" s="86"/>
      <c r="BM83" s="86"/>
      <c r="BN83" s="86"/>
    </row>
    <row r="84" spans="1:66" ht="12.75" hidden="1">
      <c r="A84" s="160">
        <f t="shared" si="31"/>
        <v>34</v>
      </c>
      <c r="B84" s="220">
        <f t="shared" si="32"/>
      </c>
      <c r="C84" s="220"/>
      <c r="D84" s="155">
        <f aca="true" t="shared" si="72" ref="D84:AG84">IF(D$48="","",D39)</f>
      </c>
      <c r="E84" s="155">
        <f t="shared" si="72"/>
      </c>
      <c r="F84" s="155">
        <f t="shared" si="72"/>
      </c>
      <c r="G84" s="155">
        <f t="shared" si="72"/>
      </c>
      <c r="H84" s="155">
        <f t="shared" si="72"/>
      </c>
      <c r="I84" s="155">
        <f t="shared" si="72"/>
      </c>
      <c r="J84" s="155">
        <f t="shared" si="72"/>
      </c>
      <c r="K84" s="155">
        <f t="shared" si="72"/>
      </c>
      <c r="L84" s="155">
        <f t="shared" si="72"/>
      </c>
      <c r="M84" s="155">
        <f t="shared" si="72"/>
      </c>
      <c r="N84" s="155">
        <f t="shared" si="72"/>
      </c>
      <c r="O84" s="155">
        <f t="shared" si="72"/>
      </c>
      <c r="P84" s="155">
        <f t="shared" si="72"/>
      </c>
      <c r="Q84" s="155">
        <f t="shared" si="72"/>
      </c>
      <c r="R84" s="155">
        <f t="shared" si="72"/>
      </c>
      <c r="S84" s="155">
        <f t="shared" si="72"/>
      </c>
      <c r="T84" s="155">
        <f t="shared" si="72"/>
      </c>
      <c r="U84" s="155">
        <f t="shared" si="72"/>
      </c>
      <c r="V84" s="155">
        <f t="shared" si="72"/>
      </c>
      <c r="W84" s="155">
        <f t="shared" si="72"/>
      </c>
      <c r="X84" s="155">
        <f t="shared" si="72"/>
      </c>
      <c r="Y84" s="155">
        <f t="shared" si="72"/>
      </c>
      <c r="Z84" s="155">
        <f t="shared" si="72"/>
      </c>
      <c r="AA84" s="155">
        <f t="shared" si="72"/>
      </c>
      <c r="AB84" s="155">
        <f t="shared" si="72"/>
      </c>
      <c r="AC84" s="155">
        <f t="shared" si="72"/>
      </c>
      <c r="AD84" s="155">
        <f t="shared" si="72"/>
      </c>
      <c r="AE84" s="155">
        <f t="shared" si="72"/>
      </c>
      <c r="AF84" s="155">
        <f t="shared" si="72"/>
      </c>
      <c r="AG84" s="155">
        <f t="shared" si="72"/>
      </c>
      <c r="AH84" s="44">
        <f t="shared" si="35"/>
        <v>0</v>
      </c>
      <c r="AI84" s="44">
        <f t="shared" si="36"/>
        <v>0</v>
      </c>
      <c r="AJ84" s="44">
        <f t="shared" si="37"/>
        <v>0</v>
      </c>
      <c r="AK84" s="181">
        <f t="shared" si="38"/>
        <v>0</v>
      </c>
      <c r="AL84" s="175">
        <f t="shared" si="39"/>
        <v>0</v>
      </c>
      <c r="AM84" s="155">
        <f t="shared" si="40"/>
      </c>
      <c r="AO84" s="8"/>
      <c r="AP84" s="8"/>
      <c r="AQ84" s="8"/>
      <c r="AR84" s="8"/>
      <c r="AS84" s="8"/>
      <c r="AT84" s="8"/>
      <c r="AU84" s="8"/>
      <c r="AV84" s="8"/>
      <c r="AW84" s="8"/>
      <c r="AX84" s="8"/>
      <c r="AY84" s="8"/>
      <c r="AZ84" s="8"/>
      <c r="BA84" s="8"/>
      <c r="BB84" s="8"/>
      <c r="BC84" s="8"/>
      <c r="BD84" s="8"/>
      <c r="BH84" s="23"/>
      <c r="BI84" s="86"/>
      <c r="BJ84" s="86"/>
      <c r="BK84" s="86"/>
      <c r="BL84" s="86"/>
      <c r="BM84" s="86"/>
      <c r="BN84" s="86"/>
    </row>
    <row r="85" spans="1:66" ht="12.75" hidden="1">
      <c r="A85" s="160">
        <f t="shared" si="31"/>
        <v>35</v>
      </c>
      <c r="B85" s="220">
        <f t="shared" si="32"/>
      </c>
      <c r="C85" s="220"/>
      <c r="D85" s="155">
        <f aca="true" t="shared" si="73" ref="D85:AG85">IF(D$48="","",D40)</f>
      </c>
      <c r="E85" s="155">
        <f t="shared" si="73"/>
      </c>
      <c r="F85" s="155">
        <f t="shared" si="73"/>
      </c>
      <c r="G85" s="155">
        <f t="shared" si="73"/>
      </c>
      <c r="H85" s="155">
        <f t="shared" si="73"/>
      </c>
      <c r="I85" s="155">
        <f t="shared" si="73"/>
      </c>
      <c r="J85" s="155">
        <f t="shared" si="73"/>
      </c>
      <c r="K85" s="155">
        <f t="shared" si="73"/>
      </c>
      <c r="L85" s="155">
        <f t="shared" si="73"/>
      </c>
      <c r="M85" s="155">
        <f t="shared" si="73"/>
      </c>
      <c r="N85" s="155">
        <f t="shared" si="73"/>
      </c>
      <c r="O85" s="155">
        <f t="shared" si="73"/>
      </c>
      <c r="P85" s="155">
        <f t="shared" si="73"/>
      </c>
      <c r="Q85" s="155">
        <f t="shared" si="73"/>
      </c>
      <c r="R85" s="155">
        <f t="shared" si="73"/>
      </c>
      <c r="S85" s="155">
        <f t="shared" si="73"/>
      </c>
      <c r="T85" s="155">
        <f t="shared" si="73"/>
      </c>
      <c r="U85" s="155">
        <f t="shared" si="73"/>
      </c>
      <c r="V85" s="155">
        <f t="shared" si="73"/>
      </c>
      <c r="W85" s="155">
        <f t="shared" si="73"/>
      </c>
      <c r="X85" s="155">
        <f t="shared" si="73"/>
      </c>
      <c r="Y85" s="155">
        <f t="shared" si="73"/>
      </c>
      <c r="Z85" s="155">
        <f t="shared" si="73"/>
      </c>
      <c r="AA85" s="155">
        <f t="shared" si="73"/>
      </c>
      <c r="AB85" s="155">
        <f t="shared" si="73"/>
      </c>
      <c r="AC85" s="155">
        <f t="shared" si="73"/>
      </c>
      <c r="AD85" s="155">
        <f t="shared" si="73"/>
      </c>
      <c r="AE85" s="155">
        <f t="shared" si="73"/>
      </c>
      <c r="AF85" s="155">
        <f t="shared" si="73"/>
      </c>
      <c r="AG85" s="155">
        <f t="shared" si="73"/>
      </c>
      <c r="AH85" s="44">
        <f t="shared" si="35"/>
        <v>0</v>
      </c>
      <c r="AI85" s="44">
        <f t="shared" si="36"/>
        <v>0</v>
      </c>
      <c r="AJ85" s="44">
        <f t="shared" si="37"/>
        <v>0</v>
      </c>
      <c r="AK85" s="181">
        <f t="shared" si="38"/>
        <v>0</v>
      </c>
      <c r="AL85" s="175">
        <f t="shared" si="39"/>
        <v>0</v>
      </c>
      <c r="AM85" s="155">
        <f t="shared" si="40"/>
      </c>
      <c r="AO85" s="8"/>
      <c r="AP85" s="8"/>
      <c r="AQ85" s="8"/>
      <c r="AR85" s="8"/>
      <c r="AS85" s="8"/>
      <c r="AT85" s="8"/>
      <c r="AU85" s="8"/>
      <c r="AV85" s="8"/>
      <c r="AW85" s="8"/>
      <c r="AX85" s="8"/>
      <c r="AY85" s="8"/>
      <c r="AZ85" s="8"/>
      <c r="BA85" s="8"/>
      <c r="BB85" s="8"/>
      <c r="BC85" s="8"/>
      <c r="BD85" s="8"/>
      <c r="BH85" s="23"/>
      <c r="BI85" s="86"/>
      <c r="BJ85" s="86"/>
      <c r="BK85" s="86"/>
      <c r="BL85" s="86"/>
      <c r="BM85" s="86"/>
      <c r="BN85" s="86"/>
    </row>
    <row r="86" spans="1:66" ht="12.75" hidden="1">
      <c r="A86" s="176"/>
      <c r="B86" s="172"/>
      <c r="C86" s="172"/>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L86" s="173"/>
      <c r="AM86" s="44">
        <f>COUNTIF(AM51:AM85,"OUI")</f>
        <v>0</v>
      </c>
      <c r="AO86" s="8"/>
      <c r="AP86" s="8"/>
      <c r="AQ86" s="8"/>
      <c r="AR86" s="8"/>
      <c r="AS86" s="8"/>
      <c r="AT86" s="8"/>
      <c r="AU86" s="8"/>
      <c r="AV86" s="8"/>
      <c r="AW86" s="8"/>
      <c r="AX86" s="8"/>
      <c r="AY86" s="8"/>
      <c r="AZ86" s="8"/>
      <c r="BA86" s="8"/>
      <c r="BB86" s="8"/>
      <c r="BC86" s="8"/>
      <c r="BD86" s="8"/>
      <c r="BH86" s="23"/>
      <c r="BI86" s="86"/>
      <c r="BJ86" s="86"/>
      <c r="BK86" s="86"/>
      <c r="BL86" s="86"/>
      <c r="BM86" s="86"/>
      <c r="BN86" s="86"/>
    </row>
    <row r="87" spans="1:63" ht="12.75" hidden="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86"/>
      <c r="BG87" s="86"/>
      <c r="BH87" s="86"/>
      <c r="BI87" s="86"/>
      <c r="BJ87" s="86"/>
      <c r="BK87" s="86"/>
    </row>
    <row r="88" spans="1:63" ht="12.75" hidden="1">
      <c r="A88" s="156">
        <v>1</v>
      </c>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row>
    <row r="89" spans="1:63" ht="12.75" hidden="1">
      <c r="A89" s="156">
        <v>0</v>
      </c>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row>
    <row r="90" spans="1:63" ht="12.75" hidden="1">
      <c r="A90" s="156" t="s">
        <v>118</v>
      </c>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row>
    <row r="91" spans="1:63" ht="12.75">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row>
    <row r="92" spans="1:63" ht="12.7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row>
    <row r="93" spans="1:63" ht="12.75">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row>
    <row r="94" spans="1:63" ht="12.75">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row>
    <row r="95" spans="1:63" ht="12.7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row>
    <row r="96" spans="1:63" ht="12.7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row>
    <row r="97" spans="1:63" ht="12.7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row>
    <row r="98" spans="1:63" ht="12.7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row>
    <row r="99" spans="1:63" ht="12.75">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row>
    <row r="100" spans="1:63" ht="12.7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row>
    <row r="101" spans="1:63" ht="12.7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row>
    <row r="102" spans="1:63" ht="12.7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row>
  </sheetData>
  <sheetProtection sheet="1"/>
  <mergeCells count="104">
    <mergeCell ref="AH44:AK44"/>
    <mergeCell ref="AH45:AK45"/>
    <mergeCell ref="AI41:AJ41"/>
    <mergeCell ref="AI42:AJ42"/>
    <mergeCell ref="B83:C83"/>
    <mergeCell ref="B84:C84"/>
    <mergeCell ref="B67:C67"/>
    <mergeCell ref="B68:C68"/>
    <mergeCell ref="B69:C69"/>
    <mergeCell ref="B70:C70"/>
    <mergeCell ref="B85:C85"/>
    <mergeCell ref="D4:U4"/>
    <mergeCell ref="V4:Y4"/>
    <mergeCell ref="D44:U44"/>
    <mergeCell ref="V44:Y44"/>
    <mergeCell ref="D45:U45"/>
    <mergeCell ref="B80:C80"/>
    <mergeCell ref="B81:C81"/>
    <mergeCell ref="B65:C65"/>
    <mergeCell ref="B66:C66"/>
    <mergeCell ref="B82:C82"/>
    <mergeCell ref="B71:C71"/>
    <mergeCell ref="B72:C72"/>
    <mergeCell ref="B73:C73"/>
    <mergeCell ref="B74:C74"/>
    <mergeCell ref="B75:C75"/>
    <mergeCell ref="B76:C76"/>
    <mergeCell ref="B77:C77"/>
    <mergeCell ref="B78:C78"/>
    <mergeCell ref="B79:C79"/>
    <mergeCell ref="B59:C59"/>
    <mergeCell ref="B60:C60"/>
    <mergeCell ref="B61:C61"/>
    <mergeCell ref="B62:C62"/>
    <mergeCell ref="B63:C63"/>
    <mergeCell ref="B64:C64"/>
    <mergeCell ref="B53:C53"/>
    <mergeCell ref="B54:C54"/>
    <mergeCell ref="B55:C55"/>
    <mergeCell ref="B56:C56"/>
    <mergeCell ref="B57:C57"/>
    <mergeCell ref="B58:C58"/>
    <mergeCell ref="B51:C51"/>
    <mergeCell ref="B52:C52"/>
    <mergeCell ref="B37:C37"/>
    <mergeCell ref="B38:C38"/>
    <mergeCell ref="B39:C39"/>
    <mergeCell ref="B40:C40"/>
    <mergeCell ref="B33:C33"/>
    <mergeCell ref="B34:C34"/>
    <mergeCell ref="B35:C35"/>
    <mergeCell ref="B36:C36"/>
    <mergeCell ref="AF44:AG44"/>
    <mergeCell ref="Z45:AE45"/>
    <mergeCell ref="AF45:AG45"/>
    <mergeCell ref="Z44:AE44"/>
    <mergeCell ref="V45:Y45"/>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B5:C5"/>
    <mergeCell ref="B6:C6"/>
    <mergeCell ref="B7:C7"/>
    <mergeCell ref="B8:C8"/>
    <mergeCell ref="A4:C4"/>
    <mergeCell ref="Z4:AE4"/>
    <mergeCell ref="AI4:AI5"/>
    <mergeCell ref="Z2:AG2"/>
    <mergeCell ref="AH2:AJ3"/>
    <mergeCell ref="AK2:AK3"/>
    <mergeCell ref="AJ4:AJ5"/>
    <mergeCell ref="AK4:AK5"/>
    <mergeCell ref="AF4:AG4"/>
    <mergeCell ref="A3:B3"/>
    <mergeCell ref="C3:U3"/>
    <mergeCell ref="V3:Y3"/>
    <mergeCell ref="Z3:AG3"/>
    <mergeCell ref="A1:AG1"/>
    <mergeCell ref="AH4:AH5"/>
    <mergeCell ref="AH1:AK1"/>
    <mergeCell ref="A2:B2"/>
    <mergeCell ref="C2:U2"/>
    <mergeCell ref="V2:Y2"/>
  </mergeCells>
  <conditionalFormatting sqref="D6:AG40">
    <cfRule type="cellIs" priority="34" dxfId="21" operator="equal" stopIfTrue="1">
      <formula>""</formula>
    </cfRule>
    <cfRule type="cellIs" priority="35" dxfId="20" operator="equal" stopIfTrue="1">
      <formula>1</formula>
    </cfRule>
    <cfRule type="cellIs" priority="36" dxfId="19" operator="equal" stopIfTrue="1">
      <formula>0</formula>
    </cfRule>
  </conditionalFormatting>
  <conditionalFormatting sqref="AK6:AK40">
    <cfRule type="cellIs" priority="31" dxfId="24" operator="equal" stopIfTrue="1">
      <formula>"Difficulté"</formula>
    </cfRule>
    <cfRule type="cellIs" priority="32" dxfId="23" operator="equal" stopIfTrue="1">
      <formula>"RAS"</formula>
    </cfRule>
    <cfRule type="cellIs" priority="33" dxfId="22" operator="equal" stopIfTrue="1">
      <formula>""</formula>
    </cfRule>
  </conditionalFormatting>
  <conditionalFormatting sqref="D6:AG15">
    <cfRule type="cellIs" priority="1" dxfId="21" operator="equal" stopIfTrue="1">
      <formula>""</formula>
    </cfRule>
    <cfRule type="cellIs" priority="2" dxfId="20" operator="equal" stopIfTrue="1">
      <formula>1</formula>
    </cfRule>
    <cfRule type="cellIs" priority="3" dxfId="19" operator="equal" stopIfTrue="1">
      <formula>0</formula>
    </cfRule>
  </conditionalFormatting>
  <dataValidations count="1">
    <dataValidation type="list" allowBlank="1" showDropDown="1" showErrorMessage="1" sqref="D6:AG40">
      <formula1>$A$88:$A$90</formula1>
    </dataValidation>
  </dataValidations>
  <printOptions/>
  <pageMargins left="0.39375" right="0.5902777777777778" top="0.39375" bottom="0.39375" header="0.5118055555555556" footer="0.5118055555555556"/>
  <pageSetup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BL83"/>
  <sheetViews>
    <sheetView showGridLines="0" zoomScale="77" zoomScaleNormal="77" zoomScalePageLayoutView="0" workbookViewId="0" topLeftCell="A1">
      <selection activeCell="BE5" sqref="BE5"/>
    </sheetView>
  </sheetViews>
  <sheetFormatPr defaultColWidth="11.421875" defaultRowHeight="12.75"/>
  <cols>
    <col min="1" max="1" width="3.421875" style="3" customWidth="1"/>
    <col min="2" max="2" width="9.421875" style="3" customWidth="1"/>
    <col min="3" max="53" width="2.421875" style="3" customWidth="1"/>
    <col min="54" max="54" width="11.8515625" style="3" customWidth="1"/>
    <col min="55" max="55" width="11.421875" style="3" customWidth="1"/>
    <col min="56" max="56" width="11.28125" style="3" customWidth="1"/>
    <col min="57" max="60" width="11.421875" style="3" customWidth="1"/>
    <col min="61" max="16384" width="11.421875" style="3" customWidth="1"/>
  </cols>
  <sheetData>
    <row r="1" spans="1:64" ht="69.75" customHeight="1" thickBot="1">
      <c r="A1" s="318" t="s">
        <v>236</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20"/>
      <c r="BB1" s="313"/>
      <c r="BC1" s="314"/>
      <c r="BD1" s="23"/>
      <c r="BE1" s="23"/>
      <c r="BF1" s="23"/>
      <c r="BG1" s="23"/>
      <c r="BH1" s="86"/>
      <c r="BI1" s="86"/>
      <c r="BJ1" s="86"/>
      <c r="BK1" s="86"/>
      <c r="BL1" s="86"/>
    </row>
    <row r="2" spans="1:64" ht="25.5" customHeight="1">
      <c r="A2" s="277" t="s">
        <v>1</v>
      </c>
      <c r="B2" s="278"/>
      <c r="C2" s="279">
        <f>IF('Français fin-CP'!D2="","",'Français fin-CP'!D2)</f>
      </c>
      <c r="D2" s="279"/>
      <c r="E2" s="279"/>
      <c r="F2" s="279"/>
      <c r="G2" s="279"/>
      <c r="H2" s="279"/>
      <c r="I2" s="279"/>
      <c r="J2" s="279"/>
      <c r="K2" s="279"/>
      <c r="L2" s="279"/>
      <c r="M2" s="279"/>
      <c r="N2" s="279"/>
      <c r="O2" s="279"/>
      <c r="P2" s="279"/>
      <c r="Q2" s="279"/>
      <c r="R2" s="279"/>
      <c r="S2" s="279"/>
      <c r="T2" s="279"/>
      <c r="U2" s="279"/>
      <c r="V2" s="279"/>
      <c r="W2" s="279"/>
      <c r="X2" s="279"/>
      <c r="Y2" s="280" t="s">
        <v>2</v>
      </c>
      <c r="Z2" s="280"/>
      <c r="AA2" s="280"/>
      <c r="AB2" s="280"/>
      <c r="AC2" s="272">
        <f>IF('Français fin-CP'!AK2="","",'Français fin-CP'!AK2)</f>
      </c>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3"/>
      <c r="BB2" s="314"/>
      <c r="BC2" s="314"/>
      <c r="BD2" s="23"/>
      <c r="BE2" s="23"/>
      <c r="BF2" s="23"/>
      <c r="BG2" s="23"/>
      <c r="BH2" s="86"/>
      <c r="BI2" s="86"/>
      <c r="BJ2" s="86"/>
      <c r="BK2" s="86"/>
      <c r="BL2" s="86"/>
    </row>
    <row r="3" spans="1:64" ht="25.5" customHeight="1" thickBot="1">
      <c r="A3" s="281" t="s">
        <v>3</v>
      </c>
      <c r="B3" s="282"/>
      <c r="C3" s="283">
        <f>IF('Français fin-CP'!D3="","",'Français fin-CP'!D3)</f>
      </c>
      <c r="D3" s="283"/>
      <c r="E3" s="283"/>
      <c r="F3" s="283"/>
      <c r="G3" s="283"/>
      <c r="H3" s="283"/>
      <c r="I3" s="283"/>
      <c r="J3" s="283"/>
      <c r="K3" s="283"/>
      <c r="L3" s="283"/>
      <c r="M3" s="283"/>
      <c r="N3" s="283"/>
      <c r="O3" s="283"/>
      <c r="P3" s="283"/>
      <c r="Q3" s="283"/>
      <c r="R3" s="283"/>
      <c r="S3" s="283"/>
      <c r="T3" s="283"/>
      <c r="U3" s="283"/>
      <c r="V3" s="283"/>
      <c r="W3" s="283"/>
      <c r="X3" s="283"/>
      <c r="Y3" s="284" t="s">
        <v>4</v>
      </c>
      <c r="Z3" s="284"/>
      <c r="AA3" s="284"/>
      <c r="AB3" s="284"/>
      <c r="AC3" s="352">
        <f>IF('Français fin-CP'!AK3="","",'Français fin-CP'!AK3)</f>
      </c>
      <c r="AD3" s="352"/>
      <c r="AE3" s="352"/>
      <c r="AF3" s="352"/>
      <c r="AG3" s="352"/>
      <c r="AH3" s="352"/>
      <c r="AI3" s="352"/>
      <c r="AJ3" s="352"/>
      <c r="AK3" s="352"/>
      <c r="AL3" s="352"/>
      <c r="AM3" s="352"/>
      <c r="AN3" s="352"/>
      <c r="AO3" s="352"/>
      <c r="AP3" s="352"/>
      <c r="AQ3" s="352"/>
      <c r="AR3" s="352"/>
      <c r="AS3" s="352"/>
      <c r="AT3" s="352"/>
      <c r="AU3" s="352"/>
      <c r="AV3" s="352"/>
      <c r="AW3" s="352"/>
      <c r="AX3" s="352"/>
      <c r="AY3" s="352"/>
      <c r="AZ3" s="352"/>
      <c r="BA3" s="353"/>
      <c r="BB3" s="314"/>
      <c r="BC3" s="314"/>
      <c r="BD3" s="23"/>
      <c r="BE3" s="23"/>
      <c r="BF3" s="23"/>
      <c r="BG3" s="23"/>
      <c r="BH3" s="86"/>
      <c r="BI3" s="86"/>
      <c r="BJ3" s="86"/>
      <c r="BK3" s="86"/>
      <c r="BL3" s="86"/>
    </row>
    <row r="4" spans="1:64" ht="24" customHeight="1">
      <c r="A4" s="348" t="s">
        <v>165</v>
      </c>
      <c r="B4" s="349"/>
      <c r="C4" s="305" t="s">
        <v>345</v>
      </c>
      <c r="D4" s="306"/>
      <c r="E4" s="306"/>
      <c r="F4" s="306"/>
      <c r="G4" s="306"/>
      <c r="H4" s="306"/>
      <c r="I4" s="306"/>
      <c r="J4" s="306"/>
      <c r="K4" s="306"/>
      <c r="L4" s="306"/>
      <c r="M4" s="306"/>
      <c r="N4" s="306"/>
      <c r="O4" s="306"/>
      <c r="P4" s="306"/>
      <c r="Q4" s="306"/>
      <c r="R4" s="306"/>
      <c r="S4" s="306"/>
      <c r="T4" s="306"/>
      <c r="U4" s="306"/>
      <c r="V4" s="306"/>
      <c r="W4" s="306"/>
      <c r="X4" s="307"/>
      <c r="Y4" s="300" t="s">
        <v>192</v>
      </c>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2"/>
      <c r="BB4" s="314"/>
      <c r="BC4" s="314"/>
      <c r="BD4" s="23"/>
      <c r="BE4" s="23"/>
      <c r="BF4" s="23"/>
      <c r="BG4" s="23"/>
      <c r="BH4" s="86"/>
      <c r="BI4" s="86"/>
      <c r="BJ4" s="86"/>
      <c r="BK4" s="86"/>
      <c r="BL4" s="86"/>
    </row>
    <row r="5" spans="1:64" ht="13.5" customHeight="1" thickBot="1">
      <c r="A5" s="350"/>
      <c r="B5" s="351"/>
      <c r="C5" s="308"/>
      <c r="D5" s="308"/>
      <c r="E5" s="308"/>
      <c r="F5" s="308"/>
      <c r="G5" s="308"/>
      <c r="H5" s="308"/>
      <c r="I5" s="308"/>
      <c r="J5" s="308"/>
      <c r="K5" s="308"/>
      <c r="L5" s="308"/>
      <c r="M5" s="308"/>
      <c r="N5" s="308"/>
      <c r="O5" s="308"/>
      <c r="P5" s="308"/>
      <c r="Q5" s="308"/>
      <c r="R5" s="308"/>
      <c r="S5" s="308"/>
      <c r="T5" s="308"/>
      <c r="U5" s="308"/>
      <c r="V5" s="308"/>
      <c r="W5" s="308"/>
      <c r="X5" s="309"/>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4"/>
      <c r="BB5" s="315"/>
      <c r="BC5" s="315"/>
      <c r="BD5" s="23"/>
      <c r="BE5" s="23"/>
      <c r="BF5" s="23"/>
      <c r="BG5" s="23"/>
      <c r="BH5" s="86"/>
      <c r="BI5" s="86"/>
      <c r="BJ5" s="86"/>
      <c r="BK5" s="86"/>
      <c r="BL5" s="86"/>
    </row>
    <row r="6" spans="1:64" ht="19.5" customHeight="1" thickBot="1">
      <c r="A6" s="322" t="s">
        <v>237</v>
      </c>
      <c r="B6" s="323"/>
      <c r="C6" s="310" t="s">
        <v>6</v>
      </c>
      <c r="D6" s="311"/>
      <c r="E6" s="311"/>
      <c r="F6" s="311"/>
      <c r="G6" s="311"/>
      <c r="H6" s="311"/>
      <c r="I6" s="311"/>
      <c r="J6" s="311"/>
      <c r="K6" s="311"/>
      <c r="L6" s="311"/>
      <c r="M6" s="311"/>
      <c r="N6" s="311"/>
      <c r="O6" s="311"/>
      <c r="P6" s="311"/>
      <c r="Q6" s="311"/>
      <c r="R6" s="311"/>
      <c r="S6" s="311"/>
      <c r="T6" s="311"/>
      <c r="U6" s="311"/>
      <c r="V6" s="311"/>
      <c r="W6" s="311"/>
      <c r="X6" s="311"/>
      <c r="Y6" s="311"/>
      <c r="Z6" s="311"/>
      <c r="AA6" s="311"/>
      <c r="AB6" s="312"/>
      <c r="AC6" s="333" t="s">
        <v>7</v>
      </c>
      <c r="AD6" s="334"/>
      <c r="AE6" s="334"/>
      <c r="AF6" s="334"/>
      <c r="AG6" s="334"/>
      <c r="AH6" s="334"/>
      <c r="AI6" s="335"/>
      <c r="AJ6" s="354" t="s">
        <v>64</v>
      </c>
      <c r="AK6" s="355"/>
      <c r="AL6" s="355"/>
      <c r="AM6" s="355"/>
      <c r="AN6" s="355"/>
      <c r="AO6" s="355"/>
      <c r="AP6" s="355"/>
      <c r="AQ6" s="355"/>
      <c r="AR6" s="355"/>
      <c r="AS6" s="355"/>
      <c r="AT6" s="355"/>
      <c r="AU6" s="355"/>
      <c r="AV6" s="355"/>
      <c r="AW6" s="355"/>
      <c r="AX6" s="355"/>
      <c r="AY6" s="355"/>
      <c r="AZ6" s="355"/>
      <c r="BA6" s="356"/>
      <c r="BB6" s="316" t="s">
        <v>120</v>
      </c>
      <c r="BC6" s="317"/>
      <c r="BD6" s="285"/>
      <c r="BE6" s="285"/>
      <c r="BF6" s="87"/>
      <c r="BG6" s="23"/>
      <c r="BH6" s="88"/>
      <c r="BI6" s="88"/>
      <c r="BJ6" s="88"/>
      <c r="BK6" s="86"/>
      <c r="BL6" s="86"/>
    </row>
    <row r="7" spans="1:64" s="7" customFormat="1" ht="25.5" customHeight="1">
      <c r="A7" s="324"/>
      <c r="B7" s="325"/>
      <c r="C7" s="89">
        <v>1</v>
      </c>
      <c r="D7" s="89">
        <v>2</v>
      </c>
      <c r="E7" s="89">
        <v>3</v>
      </c>
      <c r="F7" s="89">
        <v>4</v>
      </c>
      <c r="G7" s="89">
        <v>5</v>
      </c>
      <c r="H7" s="89">
        <v>6</v>
      </c>
      <c r="I7" s="89">
        <v>7</v>
      </c>
      <c r="J7" s="89">
        <v>8</v>
      </c>
      <c r="K7" s="89">
        <v>9</v>
      </c>
      <c r="L7" s="89">
        <v>10</v>
      </c>
      <c r="M7" s="89">
        <v>11</v>
      </c>
      <c r="N7" s="89">
        <v>12</v>
      </c>
      <c r="O7" s="89">
        <v>13</v>
      </c>
      <c r="P7" s="89">
        <v>14</v>
      </c>
      <c r="Q7" s="89">
        <v>15</v>
      </c>
      <c r="R7" s="89">
        <v>16</v>
      </c>
      <c r="S7" s="89">
        <v>17</v>
      </c>
      <c r="T7" s="89">
        <v>18</v>
      </c>
      <c r="U7" s="89">
        <v>19</v>
      </c>
      <c r="V7" s="89">
        <v>20</v>
      </c>
      <c r="W7" s="89">
        <v>21</v>
      </c>
      <c r="X7" s="89">
        <v>22</v>
      </c>
      <c r="Y7" s="89">
        <v>23</v>
      </c>
      <c r="Z7" s="89">
        <v>24</v>
      </c>
      <c r="AA7" s="89">
        <v>25</v>
      </c>
      <c r="AB7" s="89">
        <v>26</v>
      </c>
      <c r="AC7" s="89">
        <v>27</v>
      </c>
      <c r="AD7" s="89">
        <v>28</v>
      </c>
      <c r="AE7" s="89">
        <v>29</v>
      </c>
      <c r="AF7" s="89">
        <v>30</v>
      </c>
      <c r="AG7" s="89">
        <v>31</v>
      </c>
      <c r="AH7" s="89">
        <v>32</v>
      </c>
      <c r="AI7" s="89">
        <v>33</v>
      </c>
      <c r="AJ7" s="89">
        <v>34</v>
      </c>
      <c r="AK7" s="89">
        <v>35</v>
      </c>
      <c r="AL7" s="89">
        <v>36</v>
      </c>
      <c r="AM7" s="89">
        <v>37</v>
      </c>
      <c r="AN7" s="89">
        <v>38</v>
      </c>
      <c r="AO7" s="89">
        <v>39</v>
      </c>
      <c r="AP7" s="89">
        <v>40</v>
      </c>
      <c r="AQ7" s="89">
        <v>41</v>
      </c>
      <c r="AR7" s="89">
        <v>42</v>
      </c>
      <c r="AS7" s="89">
        <v>43</v>
      </c>
      <c r="AT7" s="89">
        <v>44</v>
      </c>
      <c r="AU7" s="89">
        <v>45</v>
      </c>
      <c r="AV7" s="89">
        <v>46</v>
      </c>
      <c r="AW7" s="89">
        <v>47</v>
      </c>
      <c r="AX7" s="89">
        <v>48</v>
      </c>
      <c r="AY7" s="89">
        <v>49</v>
      </c>
      <c r="AZ7" s="89">
        <v>50</v>
      </c>
      <c r="BA7" s="184">
        <v>51</v>
      </c>
      <c r="BB7" s="182" t="s">
        <v>193</v>
      </c>
      <c r="BC7" s="90" t="s">
        <v>194</v>
      </c>
      <c r="BD7" s="285"/>
      <c r="BE7" s="285"/>
      <c r="BF7" s="91"/>
      <c r="BG7" s="92"/>
      <c r="BH7" s="93"/>
      <c r="BI7" s="93"/>
      <c r="BJ7" s="93"/>
      <c r="BK7" s="94"/>
      <c r="BL7" s="94"/>
    </row>
    <row r="8" spans="1:64" ht="19.5" customHeight="1">
      <c r="A8" s="324"/>
      <c r="B8" s="325"/>
      <c r="C8" s="95" t="e">
        <f ca="1">OFFSET('Français fin-CP'!D$6,'Profil élève'!$C$18,0)</f>
        <v>#N/A</v>
      </c>
      <c r="D8" s="95" t="e">
        <f ca="1">OFFSET('Français fin-CP'!E$6,'Profil élève'!$C$18,0)</f>
        <v>#N/A</v>
      </c>
      <c r="E8" s="95" t="e">
        <f ca="1">OFFSET('Français fin-CP'!F$6,'Profil élève'!$C$18,0)</f>
        <v>#N/A</v>
      </c>
      <c r="F8" s="95" t="e">
        <f ca="1">OFFSET('Français fin-CP'!G$6,'Profil élève'!$C$18,0)</f>
        <v>#N/A</v>
      </c>
      <c r="G8" s="95" t="e">
        <f ca="1">OFFSET('Français fin-CP'!H$6,'Profil élève'!$C$18,0)</f>
        <v>#N/A</v>
      </c>
      <c r="H8" s="95" t="e">
        <f ca="1">OFFSET('Français fin-CP'!I$6,'Profil élève'!$C$18,0)</f>
        <v>#N/A</v>
      </c>
      <c r="I8" s="95" t="e">
        <f ca="1">OFFSET('Français fin-CP'!J$6,'Profil élève'!$C$18,0)</f>
        <v>#N/A</v>
      </c>
      <c r="J8" s="95" t="e">
        <f ca="1">OFFSET('Français fin-CP'!K$6,'Profil élève'!$C$18,0)</f>
        <v>#N/A</v>
      </c>
      <c r="K8" s="95" t="e">
        <f ca="1">OFFSET('Français fin-CP'!L$6,'Profil élève'!$C$18,0)</f>
        <v>#N/A</v>
      </c>
      <c r="L8" s="95" t="e">
        <f ca="1">OFFSET('Français fin-CP'!M$6,'Profil élève'!$C$18,0)</f>
        <v>#N/A</v>
      </c>
      <c r="M8" s="95" t="e">
        <f ca="1">OFFSET('Français fin-CP'!N$6,'Profil élève'!$C$18,0)</f>
        <v>#N/A</v>
      </c>
      <c r="N8" s="95" t="e">
        <f ca="1">OFFSET('Français fin-CP'!O$6,'Profil élève'!$C$18,0)</f>
        <v>#N/A</v>
      </c>
      <c r="O8" s="95" t="e">
        <f ca="1">OFFSET('Français fin-CP'!P$6,'Profil élève'!$C$18,0)</f>
        <v>#N/A</v>
      </c>
      <c r="P8" s="95" t="e">
        <f ca="1">OFFSET('Français fin-CP'!Q$6,'Profil élève'!$C$18,0)</f>
        <v>#N/A</v>
      </c>
      <c r="Q8" s="95" t="e">
        <f ca="1">OFFSET('Français fin-CP'!R$6,'Profil élève'!$C$18,0)</f>
        <v>#N/A</v>
      </c>
      <c r="R8" s="95" t="e">
        <f ca="1">OFFSET('Français fin-CP'!S$6,'Profil élève'!$C$18,0)</f>
        <v>#N/A</v>
      </c>
      <c r="S8" s="95" t="e">
        <f ca="1">OFFSET('Français fin-CP'!T$6,'Profil élève'!$C$18,0)</f>
        <v>#N/A</v>
      </c>
      <c r="T8" s="95" t="e">
        <f ca="1">OFFSET('Français fin-CP'!U$6,'Profil élève'!$C$18,0)</f>
        <v>#N/A</v>
      </c>
      <c r="U8" s="95" t="e">
        <f ca="1">OFFSET('Français fin-CP'!V$6,'Profil élève'!$C$18,0)</f>
        <v>#N/A</v>
      </c>
      <c r="V8" s="95" t="e">
        <f ca="1">OFFSET('Français fin-CP'!W$6,'Profil élève'!$C$18,0)</f>
        <v>#N/A</v>
      </c>
      <c r="W8" s="95" t="e">
        <f ca="1">OFFSET('Français fin-CP'!X$6,'Profil élève'!$C$18,0)</f>
        <v>#N/A</v>
      </c>
      <c r="X8" s="95" t="e">
        <f ca="1">OFFSET('Français fin-CP'!Y$6,'Profil élève'!$C$18,0)</f>
        <v>#N/A</v>
      </c>
      <c r="Y8" s="95" t="e">
        <f ca="1">OFFSET('Français fin-CP'!Z$6,'Profil élève'!$C$18,0)</f>
        <v>#N/A</v>
      </c>
      <c r="Z8" s="95" t="e">
        <f ca="1">OFFSET('Français fin-CP'!AA$6,'Profil élève'!$C$18,0)</f>
        <v>#N/A</v>
      </c>
      <c r="AA8" s="95" t="e">
        <f ca="1">OFFSET('Français fin-CP'!AB$6,'Profil élève'!$C$18,0)</f>
        <v>#N/A</v>
      </c>
      <c r="AB8" s="95" t="e">
        <f ca="1">OFFSET('Français fin-CP'!AC$6,'Profil élève'!$C$18,0)</f>
        <v>#N/A</v>
      </c>
      <c r="AC8" s="95" t="e">
        <f ca="1">OFFSET('Français fin-CP'!AD$6,'Profil élève'!$C$18,0)</f>
        <v>#N/A</v>
      </c>
      <c r="AD8" s="95" t="e">
        <f ca="1">OFFSET('Français fin-CP'!AE$6,'Profil élève'!$C$18,0)</f>
        <v>#N/A</v>
      </c>
      <c r="AE8" s="95" t="e">
        <f ca="1">OFFSET('Français fin-CP'!AF$6,'Profil élève'!$C$18,0)</f>
        <v>#N/A</v>
      </c>
      <c r="AF8" s="95" t="e">
        <f ca="1">OFFSET('Français fin-CP'!AG$6,'Profil élève'!$C$18,0)</f>
        <v>#N/A</v>
      </c>
      <c r="AG8" s="95" t="e">
        <f ca="1">OFFSET('Français fin-CP'!AH$6,'Profil élève'!$C$18,0)</f>
        <v>#N/A</v>
      </c>
      <c r="AH8" s="95" t="e">
        <f ca="1">OFFSET('Français fin-CP'!AI$6,'Profil élève'!$C$18,0)</f>
        <v>#N/A</v>
      </c>
      <c r="AI8" s="95" t="e">
        <f ca="1">OFFSET('Français fin-CP'!AJ$6,'Profil élève'!$C$18,0)</f>
        <v>#N/A</v>
      </c>
      <c r="AJ8" s="95" t="e">
        <f ca="1">OFFSET('Français fin-CP'!AK$6,'Profil élève'!$C$18,0)</f>
        <v>#N/A</v>
      </c>
      <c r="AK8" s="95" t="e">
        <f ca="1">OFFSET('Français fin-CP'!AL$6,'Profil élève'!$C$18,0)</f>
        <v>#N/A</v>
      </c>
      <c r="AL8" s="95" t="e">
        <f ca="1">OFFSET('Français fin-CP'!AM$6,'Profil élève'!$C$18,0)</f>
        <v>#N/A</v>
      </c>
      <c r="AM8" s="95" t="e">
        <f ca="1">OFFSET('Français fin-CP'!AN$6,'Profil élève'!$C$18,0)</f>
        <v>#N/A</v>
      </c>
      <c r="AN8" s="95" t="e">
        <f ca="1">OFFSET('Français fin-CP'!AO$6,'Profil élève'!$C$18,0)</f>
        <v>#N/A</v>
      </c>
      <c r="AO8" s="95" t="e">
        <f ca="1">OFFSET('Français fin-CP'!AP$6,'Profil élève'!$C$18,0)</f>
        <v>#N/A</v>
      </c>
      <c r="AP8" s="95" t="e">
        <f ca="1">OFFSET('Français fin-CP'!AQ$6,'Profil élève'!$C$18,0)</f>
        <v>#N/A</v>
      </c>
      <c r="AQ8" s="95" t="e">
        <f ca="1">OFFSET('Français fin-CP'!AR$6,'Profil élève'!$C$18,0)</f>
        <v>#N/A</v>
      </c>
      <c r="AR8" s="95" t="e">
        <f ca="1">OFFSET('Français fin-CP'!AS$6,'Profil élève'!$C$18,0)</f>
        <v>#N/A</v>
      </c>
      <c r="AS8" s="95" t="e">
        <f ca="1">OFFSET('Français fin-CP'!AT$6,'Profil élève'!$C$18,0)</f>
        <v>#N/A</v>
      </c>
      <c r="AT8" s="95" t="e">
        <f ca="1">OFFSET('Français fin-CP'!AU$6,'Profil élève'!$C$18,0)</f>
        <v>#N/A</v>
      </c>
      <c r="AU8" s="95" t="e">
        <f ca="1">OFFSET('Français fin-CP'!AV$6,'Profil élève'!$C$18,0)</f>
        <v>#N/A</v>
      </c>
      <c r="AV8" s="95" t="e">
        <f ca="1">OFFSET('Français fin-CP'!AW$6,'Profil élève'!$C$18,0)</f>
        <v>#N/A</v>
      </c>
      <c r="AW8" s="95" t="e">
        <f ca="1">OFFSET('Français fin-CP'!AX$6,'Profil élève'!$C$18,0)</f>
        <v>#N/A</v>
      </c>
      <c r="AX8" s="95" t="e">
        <f ca="1">OFFSET('Français fin-CP'!AY$6,'Profil élève'!$C$18,0)</f>
        <v>#N/A</v>
      </c>
      <c r="AY8" s="95" t="e">
        <f ca="1">OFFSET('Français fin-CP'!AZ$6,'Profil élève'!$C$18,0)</f>
        <v>#N/A</v>
      </c>
      <c r="AZ8" s="95" t="e">
        <f ca="1">OFFSET('Français fin-CP'!BA$6,'Profil élève'!$C$18,0)</f>
        <v>#N/A</v>
      </c>
      <c r="BA8" s="185" t="e">
        <f ca="1">OFFSET('Français fin-CP'!BB$6,'Profil élève'!$C$18,0)</f>
        <v>#N/A</v>
      </c>
      <c r="BB8" s="183" t="e">
        <f ca="1">OFFSET('Français fin-CP'!BC$6,'Profil élève'!$C$18,0)</f>
        <v>#N/A</v>
      </c>
      <c r="BC8" s="96" t="e">
        <f ca="1">OFFSET('Français fin-CP'!BD$6,'Profil élève'!$C$18,0)</f>
        <v>#N/A</v>
      </c>
      <c r="BD8" s="97"/>
      <c r="BE8" s="98"/>
      <c r="BF8" s="87"/>
      <c r="BG8" s="23"/>
      <c r="BH8" s="88"/>
      <c r="BI8" s="88"/>
      <c r="BJ8" s="88"/>
      <c r="BK8" s="86"/>
      <c r="BL8" s="86"/>
    </row>
    <row r="9" spans="1:64" ht="25.5" customHeight="1">
      <c r="A9" s="289" t="s">
        <v>44</v>
      </c>
      <c r="B9" s="328"/>
      <c r="C9" s="287" t="e">
        <f ca="1">OFFSET('Français fin-CP'!BI$6,'Profil élève'!$C$18,0)</f>
        <v>#N/A</v>
      </c>
      <c r="D9" s="292"/>
      <c r="E9" s="292"/>
      <c r="F9" s="292"/>
      <c r="G9" s="292"/>
      <c r="H9" s="292"/>
      <c r="I9" s="292"/>
      <c r="J9" s="292"/>
      <c r="K9" s="292"/>
      <c r="L9" s="292"/>
      <c r="M9" s="292"/>
      <c r="N9" s="292"/>
      <c r="O9" s="292"/>
      <c r="P9" s="292"/>
      <c r="Q9" s="292"/>
      <c r="R9" s="292"/>
      <c r="S9" s="292"/>
      <c r="T9" s="292"/>
      <c r="U9" s="292"/>
      <c r="V9" s="292"/>
      <c r="W9" s="292"/>
      <c r="X9" s="292"/>
      <c r="Y9" s="292"/>
      <c r="Z9" s="292"/>
      <c r="AA9" s="292"/>
      <c r="AB9" s="293"/>
      <c r="AC9" s="286" t="e">
        <f ca="1">OFFSET('Français fin-CP'!BM$6,'Profil élève'!$C$18,0)</f>
        <v>#N/A</v>
      </c>
      <c r="AD9" s="292"/>
      <c r="AE9" s="292"/>
      <c r="AF9" s="292"/>
      <c r="AG9" s="292"/>
      <c r="AH9" s="292"/>
      <c r="AI9" s="293"/>
      <c r="AJ9" s="286" t="e">
        <f ca="1">OFFSET('Français fin-CP'!BQ$6,'Profil élève'!$C$18,0)</f>
        <v>#N/A</v>
      </c>
      <c r="AK9" s="287"/>
      <c r="AL9" s="287"/>
      <c r="AM9" s="287"/>
      <c r="AN9" s="287"/>
      <c r="AO9" s="287"/>
      <c r="AP9" s="287"/>
      <c r="AQ9" s="287"/>
      <c r="AR9" s="287"/>
      <c r="AS9" s="287"/>
      <c r="AT9" s="287"/>
      <c r="AU9" s="287"/>
      <c r="AV9" s="287"/>
      <c r="AW9" s="287"/>
      <c r="AX9" s="287"/>
      <c r="AY9" s="287"/>
      <c r="AZ9" s="287"/>
      <c r="BA9" s="288"/>
      <c r="BB9" s="296" t="e">
        <f ca="1">OFFSET('Français fin-CP'!BE$6,'Profil élève'!$C$18,0)</f>
        <v>#N/A</v>
      </c>
      <c r="BC9" s="297"/>
      <c r="BD9" s="87"/>
      <c r="BE9" s="87"/>
      <c r="BF9" s="87"/>
      <c r="BG9" s="23"/>
      <c r="BH9" s="86"/>
      <c r="BI9" s="86"/>
      <c r="BJ9" s="86"/>
      <c r="BK9" s="86"/>
      <c r="BL9" s="86"/>
    </row>
    <row r="10" spans="1:64" ht="25.5" customHeight="1" thickBot="1">
      <c r="A10" s="291" t="s">
        <v>196</v>
      </c>
      <c r="B10" s="328"/>
      <c r="C10" s="287" t="e">
        <f ca="1">OFFSET('Français fin-CP'!BK$6,'Profil élève'!$C$18,0)</f>
        <v>#N/A</v>
      </c>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3"/>
      <c r="AC10" s="286" t="e">
        <f ca="1">OFFSET('Français fin-CP'!BO$6,'Profil élève'!$C$18,0)</f>
        <v>#N/A</v>
      </c>
      <c r="AD10" s="292"/>
      <c r="AE10" s="292"/>
      <c r="AF10" s="292"/>
      <c r="AG10" s="292"/>
      <c r="AH10" s="292"/>
      <c r="AI10" s="293"/>
      <c r="AJ10" s="286" t="e">
        <f ca="1">OFFSET('Français fin-CP'!BS$6,'Profil élève'!$C$18,0)</f>
        <v>#N/A</v>
      </c>
      <c r="AK10" s="287"/>
      <c r="AL10" s="287"/>
      <c r="AM10" s="287"/>
      <c r="AN10" s="287"/>
      <c r="AO10" s="287"/>
      <c r="AP10" s="287"/>
      <c r="AQ10" s="287"/>
      <c r="AR10" s="287"/>
      <c r="AS10" s="287"/>
      <c r="AT10" s="287"/>
      <c r="AU10" s="287"/>
      <c r="AV10" s="287"/>
      <c r="AW10" s="287"/>
      <c r="AX10" s="287"/>
      <c r="AY10" s="287"/>
      <c r="AZ10" s="287"/>
      <c r="BA10" s="288"/>
      <c r="BB10" s="298" t="e">
        <f ca="1">OFFSET('Français fin-CP'!BF$6,'Profil élève'!$C$18,0)</f>
        <v>#N/A</v>
      </c>
      <c r="BC10" s="299"/>
      <c r="BD10" s="87"/>
      <c r="BE10" s="87"/>
      <c r="BF10" s="87"/>
      <c r="BG10" s="23"/>
      <c r="BH10" s="88"/>
      <c r="BI10" s="88"/>
      <c r="BJ10" s="88"/>
      <c r="BK10" s="86"/>
      <c r="BL10" s="86"/>
    </row>
    <row r="11" spans="1:64" ht="37.5" customHeight="1" thickBot="1">
      <c r="A11" s="329" t="s">
        <v>348</v>
      </c>
      <c r="B11" s="330"/>
      <c r="C11" s="274" t="e">
        <f ca="1">OFFSET('Français fin-CP'!BH$51,'Profil élève'!$C$18,0)</f>
        <v>#N/A</v>
      </c>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6"/>
      <c r="BB11" s="169"/>
      <c r="BC11" s="170"/>
      <c r="BD11" s="87"/>
      <c r="BE11" s="87"/>
      <c r="BF11" s="87"/>
      <c r="BG11" s="23"/>
      <c r="BH11" s="88"/>
      <c r="BI11" s="88"/>
      <c r="BJ11" s="88"/>
      <c r="BK11" s="86"/>
      <c r="BL11" s="86"/>
    </row>
    <row r="12" spans="1:64" ht="19.5" customHeight="1" thickBot="1">
      <c r="A12" s="322" t="s">
        <v>238</v>
      </c>
      <c r="B12" s="326"/>
      <c r="C12" s="357" t="s">
        <v>69</v>
      </c>
      <c r="D12" s="358"/>
      <c r="E12" s="358"/>
      <c r="F12" s="358"/>
      <c r="G12" s="358"/>
      <c r="H12" s="358"/>
      <c r="I12" s="358"/>
      <c r="J12" s="358"/>
      <c r="K12" s="358"/>
      <c r="L12" s="358"/>
      <c r="M12" s="358"/>
      <c r="N12" s="358"/>
      <c r="O12" s="358"/>
      <c r="P12" s="358"/>
      <c r="Q12" s="358"/>
      <c r="R12" s="358"/>
      <c r="S12" s="358"/>
      <c r="T12" s="338"/>
      <c r="U12" s="359" t="s">
        <v>70</v>
      </c>
      <c r="V12" s="358"/>
      <c r="W12" s="358"/>
      <c r="X12" s="338"/>
      <c r="Y12" s="360" t="s">
        <v>71</v>
      </c>
      <c r="Z12" s="358"/>
      <c r="AA12" s="358"/>
      <c r="AB12" s="358"/>
      <c r="AC12" s="358"/>
      <c r="AD12" s="338"/>
      <c r="AE12" s="337" t="s">
        <v>273</v>
      </c>
      <c r="AF12" s="338"/>
      <c r="AG12" s="99"/>
      <c r="AH12" s="100"/>
      <c r="AI12" s="100"/>
      <c r="AJ12" s="100"/>
      <c r="AK12" s="100"/>
      <c r="AL12" s="100"/>
      <c r="AM12" s="100"/>
      <c r="AN12" s="100"/>
      <c r="AO12" s="100"/>
      <c r="AP12" s="100"/>
      <c r="AQ12" s="100"/>
      <c r="AR12" s="100"/>
      <c r="AS12" s="100"/>
      <c r="AT12" s="100"/>
      <c r="AU12" s="100"/>
      <c r="AV12" s="100"/>
      <c r="AW12" s="100"/>
      <c r="AX12" s="100"/>
      <c r="AY12" s="100"/>
      <c r="AZ12" s="100"/>
      <c r="BA12" s="101"/>
      <c r="BB12" s="316" t="s">
        <v>121</v>
      </c>
      <c r="BC12" s="317"/>
      <c r="BD12" s="285"/>
      <c r="BE12" s="285"/>
      <c r="BF12" s="285"/>
      <c r="BG12" s="23"/>
      <c r="BH12" s="88"/>
      <c r="BI12" s="88"/>
      <c r="BJ12" s="88"/>
      <c r="BK12" s="86"/>
      <c r="BL12" s="86"/>
    </row>
    <row r="13" spans="1:64" s="7" customFormat="1" ht="25.5" customHeight="1">
      <c r="A13" s="324"/>
      <c r="B13" s="327"/>
      <c r="C13" s="102">
        <v>1</v>
      </c>
      <c r="D13" s="102">
        <v>2</v>
      </c>
      <c r="E13" s="102">
        <v>3</v>
      </c>
      <c r="F13" s="102">
        <v>4</v>
      </c>
      <c r="G13" s="102">
        <v>5</v>
      </c>
      <c r="H13" s="102">
        <v>6</v>
      </c>
      <c r="I13" s="102">
        <v>7</v>
      </c>
      <c r="J13" s="102">
        <v>8</v>
      </c>
      <c r="K13" s="102">
        <v>9</v>
      </c>
      <c r="L13" s="102">
        <v>10</v>
      </c>
      <c r="M13" s="102">
        <v>11</v>
      </c>
      <c r="N13" s="102">
        <v>12</v>
      </c>
      <c r="O13" s="102">
        <v>13</v>
      </c>
      <c r="P13" s="102">
        <v>14</v>
      </c>
      <c r="Q13" s="102">
        <v>15</v>
      </c>
      <c r="R13" s="102">
        <v>16</v>
      </c>
      <c r="S13" s="102">
        <v>17</v>
      </c>
      <c r="T13" s="102">
        <v>18</v>
      </c>
      <c r="U13" s="102">
        <v>19</v>
      </c>
      <c r="V13" s="102">
        <v>20</v>
      </c>
      <c r="W13" s="102">
        <v>21</v>
      </c>
      <c r="X13" s="102">
        <v>22</v>
      </c>
      <c r="Y13" s="102">
        <v>23</v>
      </c>
      <c r="Z13" s="102">
        <v>24</v>
      </c>
      <c r="AA13" s="102">
        <v>25</v>
      </c>
      <c r="AB13" s="102">
        <v>26</v>
      </c>
      <c r="AC13" s="102">
        <v>27</v>
      </c>
      <c r="AD13" s="102">
        <v>28</v>
      </c>
      <c r="AE13" s="102">
        <v>29</v>
      </c>
      <c r="AF13" s="102">
        <v>30</v>
      </c>
      <c r="AG13" s="103"/>
      <c r="AH13" s="107"/>
      <c r="AI13" s="107"/>
      <c r="AJ13" s="107"/>
      <c r="AK13" s="107"/>
      <c r="AL13" s="107"/>
      <c r="AM13" s="107"/>
      <c r="AN13" s="107"/>
      <c r="AO13" s="107"/>
      <c r="AP13" s="107"/>
      <c r="AQ13" s="107"/>
      <c r="AR13" s="107"/>
      <c r="AS13" s="107"/>
      <c r="AT13" s="107"/>
      <c r="AU13" s="107"/>
      <c r="AV13" s="107"/>
      <c r="AW13" s="107"/>
      <c r="AX13" s="107"/>
      <c r="AY13" s="107"/>
      <c r="AZ13" s="107"/>
      <c r="BA13" s="104"/>
      <c r="BB13" s="182" t="s">
        <v>193</v>
      </c>
      <c r="BC13" s="90" t="s">
        <v>194</v>
      </c>
      <c r="BD13" s="285"/>
      <c r="BE13" s="285"/>
      <c r="BF13" s="285"/>
      <c r="BG13" s="92"/>
      <c r="BH13" s="93"/>
      <c r="BI13" s="93"/>
      <c r="BJ13" s="93"/>
      <c r="BK13" s="94"/>
      <c r="BL13" s="94"/>
    </row>
    <row r="14" spans="1:64" ht="19.5" customHeight="1">
      <c r="A14" s="324"/>
      <c r="B14" s="327"/>
      <c r="C14" s="105" t="e">
        <f ca="1">OFFSET('Maths fin-CP'!D$6,'Profil élève'!$C$18,0)</f>
        <v>#N/A</v>
      </c>
      <c r="D14" s="105" t="e">
        <f ca="1">OFFSET('Maths fin-CP'!E$6,'Profil élève'!$C$18,0)</f>
        <v>#N/A</v>
      </c>
      <c r="E14" s="105" t="e">
        <f ca="1">OFFSET('Maths fin-CP'!F$6,'Profil élève'!$C$18,0)</f>
        <v>#N/A</v>
      </c>
      <c r="F14" s="105" t="e">
        <f ca="1">OFFSET('Maths fin-CP'!G$6,'Profil élève'!$C$18,0)</f>
        <v>#N/A</v>
      </c>
      <c r="G14" s="105" t="e">
        <f ca="1">OFFSET('Maths fin-CP'!H$6,'Profil élève'!$C$18,0)</f>
        <v>#N/A</v>
      </c>
      <c r="H14" s="105" t="e">
        <f ca="1">OFFSET('Maths fin-CP'!I$6,'Profil élève'!$C$18,0)</f>
        <v>#N/A</v>
      </c>
      <c r="I14" s="105" t="e">
        <f ca="1">OFFSET('Maths fin-CP'!J$6,'Profil élève'!$C$18,0)</f>
        <v>#N/A</v>
      </c>
      <c r="J14" s="105" t="e">
        <f ca="1">OFFSET('Maths fin-CP'!K$6,'Profil élève'!$C$18,0)</f>
        <v>#N/A</v>
      </c>
      <c r="K14" s="105" t="e">
        <f ca="1">OFFSET('Maths fin-CP'!L$6,'Profil élève'!$C$18,0)</f>
        <v>#N/A</v>
      </c>
      <c r="L14" s="105" t="e">
        <f ca="1">OFFSET('Maths fin-CP'!M$6,'Profil élève'!$C$18,0)</f>
        <v>#N/A</v>
      </c>
      <c r="M14" s="105" t="e">
        <f ca="1">OFFSET('Maths fin-CP'!N$6,'Profil élève'!$C$18,0)</f>
        <v>#N/A</v>
      </c>
      <c r="N14" s="105" t="e">
        <f ca="1">OFFSET('Maths fin-CP'!O$6,'Profil élève'!$C$18,0)</f>
        <v>#N/A</v>
      </c>
      <c r="O14" s="105" t="e">
        <f ca="1">OFFSET('Maths fin-CP'!P$6,'Profil élève'!$C$18,0)</f>
        <v>#N/A</v>
      </c>
      <c r="P14" s="105" t="e">
        <f ca="1">OFFSET('Maths fin-CP'!Q$6,'Profil élève'!$C$18,0)</f>
        <v>#N/A</v>
      </c>
      <c r="Q14" s="105" t="e">
        <f ca="1">OFFSET('Maths fin-CP'!R$6,'Profil élève'!$C$18,0)</f>
        <v>#N/A</v>
      </c>
      <c r="R14" s="105" t="e">
        <f ca="1">OFFSET('Maths fin-CP'!S$6,'Profil élève'!$C$18,0)</f>
        <v>#N/A</v>
      </c>
      <c r="S14" s="105" t="e">
        <f ca="1">OFFSET('Maths fin-CP'!T$6,'Profil élève'!$C$18,0)</f>
        <v>#N/A</v>
      </c>
      <c r="T14" s="105" t="e">
        <f ca="1">OFFSET('Maths fin-CP'!U$6,'Profil élève'!$C$18,0)</f>
        <v>#N/A</v>
      </c>
      <c r="U14" s="105" t="e">
        <f ca="1">OFFSET('Maths fin-CP'!V$6,'Profil élève'!$C$18,0)</f>
        <v>#N/A</v>
      </c>
      <c r="V14" s="105" t="e">
        <f ca="1">OFFSET('Maths fin-CP'!W$6,'Profil élève'!$C$18,0)</f>
        <v>#N/A</v>
      </c>
      <c r="W14" s="105" t="e">
        <f ca="1">OFFSET('Maths fin-CP'!X$6,'Profil élève'!$C$18,0)</f>
        <v>#N/A</v>
      </c>
      <c r="X14" s="105" t="e">
        <f ca="1">OFFSET('Maths fin-CP'!Y$6,'Profil élève'!$C$18,0)</f>
        <v>#N/A</v>
      </c>
      <c r="Y14" s="105" t="e">
        <f ca="1">OFFSET('Maths fin-CP'!Z$6,'Profil élève'!$C$18,0)</f>
        <v>#N/A</v>
      </c>
      <c r="Z14" s="105" t="e">
        <f ca="1">OFFSET('Maths fin-CP'!AA$6,'Profil élève'!$C$18,0)</f>
        <v>#N/A</v>
      </c>
      <c r="AA14" s="105" t="e">
        <f ca="1">OFFSET('Maths fin-CP'!AB$6,'Profil élève'!$C$18,0)</f>
        <v>#N/A</v>
      </c>
      <c r="AB14" s="105" t="e">
        <f ca="1">OFFSET('Maths fin-CP'!AC$6,'Profil élève'!$C$18,0)</f>
        <v>#N/A</v>
      </c>
      <c r="AC14" s="105" t="e">
        <f ca="1">OFFSET('Maths fin-CP'!AD$6,'Profil élève'!$C$18,0)</f>
        <v>#N/A</v>
      </c>
      <c r="AD14" s="105" t="e">
        <f ca="1">OFFSET('Maths fin-CP'!AE$6,'Profil élève'!$C$18,0)</f>
        <v>#N/A</v>
      </c>
      <c r="AE14" s="106" t="e">
        <f ca="1">OFFSET('Maths fin-CP'!AF$6,'Profil élève'!$C$18,0)</f>
        <v>#N/A</v>
      </c>
      <c r="AF14" s="106" t="e">
        <f ca="1">OFFSET('Maths fin-CP'!AG$6,'Profil élève'!$C$18,0)</f>
        <v>#N/A</v>
      </c>
      <c r="AG14" s="103"/>
      <c r="AH14" s="107"/>
      <c r="AI14" s="107"/>
      <c r="AJ14" s="107"/>
      <c r="AK14" s="107"/>
      <c r="AL14" s="107"/>
      <c r="AM14" s="107"/>
      <c r="AN14" s="107"/>
      <c r="AO14" s="107"/>
      <c r="AP14" s="107"/>
      <c r="AQ14" s="107"/>
      <c r="AR14" s="107"/>
      <c r="AS14" s="107"/>
      <c r="AT14" s="107"/>
      <c r="AU14" s="107"/>
      <c r="AV14" s="107"/>
      <c r="AW14" s="107"/>
      <c r="AX14" s="107"/>
      <c r="AY14" s="107"/>
      <c r="AZ14" s="107"/>
      <c r="BA14" s="104"/>
      <c r="BB14" s="183" t="e">
        <f ca="1">OFFSET('Maths fin-CP'!AH$6,'Profil élève'!$C$18,0)</f>
        <v>#N/A</v>
      </c>
      <c r="BC14" s="96" t="e">
        <f ca="1">OFFSET('Maths fin-CP'!AI$6,'Profil élève'!$C$18,0)</f>
        <v>#N/A</v>
      </c>
      <c r="BD14" s="97"/>
      <c r="BE14" s="98"/>
      <c r="BF14" s="98"/>
      <c r="BG14" s="23"/>
      <c r="BH14" s="88"/>
      <c r="BI14" s="88"/>
      <c r="BJ14" s="88"/>
      <c r="BK14" s="86"/>
      <c r="BL14" s="86"/>
    </row>
    <row r="15" spans="1:64" ht="25.5" customHeight="1">
      <c r="A15" s="289" t="s">
        <v>44</v>
      </c>
      <c r="B15" s="290"/>
      <c r="C15" s="269" t="e">
        <f ca="1">OFFSET('Maths fin-CP'!AN$6,'Profil élève'!$C$18,0)</f>
        <v>#N/A</v>
      </c>
      <c r="D15" s="294"/>
      <c r="E15" s="294"/>
      <c r="F15" s="294"/>
      <c r="G15" s="294"/>
      <c r="H15" s="294"/>
      <c r="I15" s="294"/>
      <c r="J15" s="294"/>
      <c r="K15" s="294"/>
      <c r="L15" s="294"/>
      <c r="M15" s="294"/>
      <c r="N15" s="294"/>
      <c r="O15" s="294"/>
      <c r="P15" s="294"/>
      <c r="Q15" s="294"/>
      <c r="R15" s="294"/>
      <c r="S15" s="294"/>
      <c r="T15" s="295"/>
      <c r="U15" s="269" t="e">
        <f ca="1">OFFSET('Maths fin-CP'!AR$6,'Profil élève'!$C$18,0)</f>
        <v>#N/A</v>
      </c>
      <c r="V15" s="294"/>
      <c r="W15" s="294"/>
      <c r="X15" s="295"/>
      <c r="Y15" s="269" t="e">
        <f ca="1">OFFSET('Maths fin-CP'!AV$6,'Profil élève'!$C$18,0)</f>
        <v>#N/A</v>
      </c>
      <c r="Z15" s="294"/>
      <c r="AA15" s="294"/>
      <c r="AB15" s="294"/>
      <c r="AC15" s="294"/>
      <c r="AD15" s="295"/>
      <c r="AE15" s="269" t="e">
        <f ca="1">OFFSET('Maths fin-CP'!AZ$6,'Profil élève'!$C$18,0)</f>
        <v>#N/A</v>
      </c>
      <c r="AF15" s="270"/>
      <c r="AG15" s="271"/>
      <c r="AH15" s="107"/>
      <c r="AI15" s="107"/>
      <c r="AJ15" s="107"/>
      <c r="AK15" s="107"/>
      <c r="AL15" s="107"/>
      <c r="AM15" s="107"/>
      <c r="AN15" s="107"/>
      <c r="AO15" s="107"/>
      <c r="AP15" s="107"/>
      <c r="AQ15" s="107"/>
      <c r="AR15" s="107"/>
      <c r="AS15" s="107"/>
      <c r="AT15" s="107"/>
      <c r="AU15" s="107"/>
      <c r="AV15" s="107"/>
      <c r="AW15" s="107"/>
      <c r="AX15" s="107"/>
      <c r="AY15" s="107"/>
      <c r="AZ15" s="107"/>
      <c r="BA15" s="104"/>
      <c r="BB15" s="346" t="e">
        <f ca="1">OFFSET('Maths fin-CP'!AJ$6,'Profil élève'!$C$18,0)</f>
        <v>#N/A</v>
      </c>
      <c r="BC15" s="347"/>
      <c r="BD15" s="23"/>
      <c r="BE15" s="108"/>
      <c r="BF15" s="108"/>
      <c r="BG15" s="108"/>
      <c r="BH15" s="86"/>
      <c r="BI15" s="86"/>
      <c r="BJ15" s="86"/>
      <c r="BK15" s="86"/>
      <c r="BL15" s="86"/>
    </row>
    <row r="16" spans="1:64" ht="25.5" customHeight="1" thickBot="1">
      <c r="A16" s="291" t="s">
        <v>196</v>
      </c>
      <c r="B16" s="290"/>
      <c r="C16" s="269" t="e">
        <f ca="1">OFFSET('Maths fin-CP'!AP$6,'Profil élève'!$C$18,0)</f>
        <v>#N/A</v>
      </c>
      <c r="D16" s="294"/>
      <c r="E16" s="294"/>
      <c r="F16" s="294"/>
      <c r="G16" s="294"/>
      <c r="H16" s="294"/>
      <c r="I16" s="294"/>
      <c r="J16" s="294"/>
      <c r="K16" s="294"/>
      <c r="L16" s="294"/>
      <c r="M16" s="294"/>
      <c r="N16" s="294"/>
      <c r="O16" s="294"/>
      <c r="P16" s="294"/>
      <c r="Q16" s="294"/>
      <c r="R16" s="294"/>
      <c r="S16" s="294"/>
      <c r="T16" s="295"/>
      <c r="U16" s="269" t="e">
        <f ca="1">OFFSET('Maths fin-CP'!AT$6,'Profil élève'!$C$18,0)</f>
        <v>#N/A</v>
      </c>
      <c r="V16" s="294"/>
      <c r="W16" s="294"/>
      <c r="X16" s="295"/>
      <c r="Y16" s="269" t="e">
        <f ca="1">OFFSET('Maths fin-CP'!AX$6,'Profil élève'!$C$18,0)</f>
        <v>#N/A</v>
      </c>
      <c r="Z16" s="294"/>
      <c r="AA16" s="294"/>
      <c r="AB16" s="294"/>
      <c r="AC16" s="294"/>
      <c r="AD16" s="295"/>
      <c r="AE16" s="341" t="e">
        <f ca="1">OFFSET('Maths fin-CP'!BB$6,'Profil élève'!$C$18,0)</f>
        <v>#N/A</v>
      </c>
      <c r="AF16" s="342"/>
      <c r="AG16" s="342"/>
      <c r="AH16" s="107"/>
      <c r="AI16" s="109"/>
      <c r="AJ16" s="109"/>
      <c r="AK16" s="109"/>
      <c r="AL16" s="109"/>
      <c r="AM16" s="109"/>
      <c r="AN16" s="109"/>
      <c r="AO16" s="109"/>
      <c r="AP16" s="109"/>
      <c r="AQ16" s="109"/>
      <c r="AR16" s="109"/>
      <c r="AS16" s="109"/>
      <c r="AT16" s="109"/>
      <c r="AU16" s="109"/>
      <c r="AV16" s="109"/>
      <c r="AW16" s="109"/>
      <c r="AX16" s="109"/>
      <c r="AY16" s="109"/>
      <c r="AZ16" s="109"/>
      <c r="BA16" s="110"/>
      <c r="BB16" s="339" t="e">
        <f ca="1">OFFSET('Maths fin-CP'!AK$6,'Profil élève'!$C$18,0)</f>
        <v>#N/A</v>
      </c>
      <c r="BC16" s="340"/>
      <c r="BD16" s="23"/>
      <c r="BE16" s="23"/>
      <c r="BF16" s="23"/>
      <c r="BG16" s="23"/>
      <c r="BH16" s="86"/>
      <c r="BI16" s="86"/>
      <c r="BJ16" s="86"/>
      <c r="BK16" s="86"/>
      <c r="BL16" s="86"/>
    </row>
    <row r="17" spans="1:64" ht="37.5" customHeight="1" thickBot="1">
      <c r="A17" s="329" t="s">
        <v>349</v>
      </c>
      <c r="B17" s="330"/>
      <c r="C17" s="343" t="e">
        <f ca="1">OFFSET('Maths fin-CP'!AM$51,'Profil élève'!$C$18,0)</f>
        <v>#N/A</v>
      </c>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5"/>
      <c r="BB17" s="169"/>
      <c r="BC17" s="170"/>
      <c r="BD17" s="23"/>
      <c r="BE17" s="23"/>
      <c r="BF17" s="23"/>
      <c r="BG17" s="23"/>
      <c r="BH17" s="86"/>
      <c r="BI17" s="86"/>
      <c r="BJ17" s="86"/>
      <c r="BK17" s="86"/>
      <c r="BL17" s="86"/>
    </row>
    <row r="18" spans="1:64" s="19" customFormat="1" ht="12.75" customHeight="1" hidden="1">
      <c r="A18" s="15"/>
      <c r="B18" s="31" t="s">
        <v>13</v>
      </c>
      <c r="C18" s="32" t="e">
        <f>MATCH(C4,'Français fin-CP'!B6:B40,0)-1</f>
        <v>#N/A</v>
      </c>
      <c r="D18" s="18"/>
      <c r="BB18" s="25"/>
      <c r="BC18" s="25"/>
      <c r="BD18" s="111"/>
      <c r="BE18" s="111"/>
      <c r="BF18" s="111"/>
      <c r="BG18" s="111"/>
      <c r="BH18" s="111"/>
      <c r="BI18" s="111"/>
      <c r="BJ18" s="111"/>
      <c r="BK18" s="111"/>
      <c r="BL18" s="111"/>
    </row>
    <row r="19" spans="1:64" s="10" customFormat="1" ht="12.75" customHeight="1" hidden="1">
      <c r="A19" s="21">
        <v>1</v>
      </c>
      <c r="B19" s="22">
        <f>IF('Français fin-CP'!B6&lt;&gt;"",'Français fin-CP'!B6,"")</f>
      </c>
      <c r="C19" s="9"/>
      <c r="D19" s="9"/>
      <c r="E19" s="9"/>
      <c r="F19" s="9"/>
      <c r="G19" s="9"/>
      <c r="H19" s="9"/>
      <c r="BB19" s="25"/>
      <c r="BC19" s="25"/>
      <c r="BD19" s="111"/>
      <c r="BE19" s="111"/>
      <c r="BF19" s="111"/>
      <c r="BG19" s="111"/>
      <c r="BH19" s="111"/>
      <c r="BI19" s="111"/>
      <c r="BJ19" s="111"/>
      <c r="BK19" s="111"/>
      <c r="BL19" s="111"/>
    </row>
    <row r="20" spans="1:64" s="10" customFormat="1" ht="12.75" customHeight="1" hidden="1">
      <c r="A20" s="21">
        <v>2</v>
      </c>
      <c r="B20" s="22">
        <f>IF('Français fin-CP'!B7&lt;&gt;"",'Français fin-CP'!B7,"")</f>
      </c>
      <c r="C20" s="9"/>
      <c r="D20" s="9"/>
      <c r="E20" s="9"/>
      <c r="F20" s="9"/>
      <c r="G20" s="9"/>
      <c r="H20" s="9"/>
      <c r="BB20" s="25"/>
      <c r="BC20" s="25"/>
      <c r="BD20" s="111"/>
      <c r="BE20" s="111"/>
      <c r="BF20" s="111"/>
      <c r="BG20" s="111"/>
      <c r="BH20" s="111"/>
      <c r="BI20" s="111"/>
      <c r="BJ20" s="111"/>
      <c r="BK20" s="111"/>
      <c r="BL20" s="111"/>
    </row>
    <row r="21" spans="1:64" s="10" customFormat="1" ht="12.75" customHeight="1" hidden="1">
      <c r="A21" s="21">
        <v>3</v>
      </c>
      <c r="B21" s="22">
        <f>IF('Français fin-CP'!B8&lt;&gt;"",'Français fin-CP'!B8,"")</f>
      </c>
      <c r="C21" s="9"/>
      <c r="D21" s="9"/>
      <c r="E21" s="9"/>
      <c r="F21" s="9"/>
      <c r="G21" s="9"/>
      <c r="H21" s="9"/>
      <c r="BB21" s="25"/>
      <c r="BC21" s="25"/>
      <c r="BD21" s="111"/>
      <c r="BE21" s="111"/>
      <c r="BF21" s="111"/>
      <c r="BG21" s="111"/>
      <c r="BH21" s="111"/>
      <c r="BI21" s="111"/>
      <c r="BJ21" s="111"/>
      <c r="BK21" s="111"/>
      <c r="BL21" s="111"/>
    </row>
    <row r="22" spans="1:64" s="10" customFormat="1" ht="12.75" customHeight="1" hidden="1">
      <c r="A22" s="21">
        <v>4</v>
      </c>
      <c r="B22" s="22">
        <f>IF('Français fin-CP'!B9&lt;&gt;"",'Français fin-CP'!B9,"")</f>
      </c>
      <c r="C22" s="9"/>
      <c r="D22" s="9"/>
      <c r="E22" s="9"/>
      <c r="F22" s="9"/>
      <c r="G22" s="9"/>
      <c r="H22" s="9"/>
      <c r="BB22" s="25"/>
      <c r="BC22" s="25"/>
      <c r="BD22" s="111"/>
      <c r="BE22" s="111"/>
      <c r="BF22" s="111"/>
      <c r="BG22" s="111"/>
      <c r="BH22" s="111"/>
      <c r="BI22" s="111"/>
      <c r="BJ22" s="111"/>
      <c r="BK22" s="111"/>
      <c r="BL22" s="111"/>
    </row>
    <row r="23" spans="1:64" s="10" customFormat="1" ht="12.75" customHeight="1" hidden="1">
      <c r="A23" s="21">
        <v>5</v>
      </c>
      <c r="B23" s="22">
        <f>IF('Français fin-CP'!B10&lt;&gt;"",'Français fin-CP'!B10,"")</f>
      </c>
      <c r="C23" s="9"/>
      <c r="D23" s="9"/>
      <c r="E23" s="9"/>
      <c r="F23" s="9"/>
      <c r="G23" s="9"/>
      <c r="H23" s="9"/>
      <c r="BB23" s="25"/>
      <c r="BC23" s="25"/>
      <c r="BD23" s="111"/>
      <c r="BE23" s="111"/>
      <c r="BF23" s="111"/>
      <c r="BG23" s="111"/>
      <c r="BH23" s="111"/>
      <c r="BI23" s="111"/>
      <c r="BJ23" s="111"/>
      <c r="BK23" s="111"/>
      <c r="BL23" s="111"/>
    </row>
    <row r="24" spans="1:64" s="10" customFormat="1" ht="12.75" customHeight="1" hidden="1">
      <c r="A24" s="21">
        <v>6</v>
      </c>
      <c r="B24" s="22">
        <f>IF('Français fin-CP'!B11&lt;&gt;"",'Français fin-CP'!B11,"")</f>
      </c>
      <c r="C24" s="9"/>
      <c r="D24" s="9"/>
      <c r="E24" s="9"/>
      <c r="F24" s="9"/>
      <c r="G24" s="9"/>
      <c r="H24" s="9"/>
      <c r="BB24" s="25"/>
      <c r="BC24" s="25"/>
      <c r="BD24" s="111"/>
      <c r="BE24" s="111"/>
      <c r="BF24" s="111"/>
      <c r="BG24" s="111"/>
      <c r="BH24" s="111"/>
      <c r="BI24" s="111"/>
      <c r="BJ24" s="111"/>
      <c r="BK24" s="111"/>
      <c r="BL24" s="111"/>
    </row>
    <row r="25" spans="1:64" s="10" customFormat="1" ht="12.75" customHeight="1" hidden="1">
      <c r="A25" s="21">
        <v>7</v>
      </c>
      <c r="B25" s="22">
        <f>IF('Français fin-CP'!B12&lt;&gt;"",'Français fin-CP'!B12,"")</f>
      </c>
      <c r="C25" s="9"/>
      <c r="D25" s="9"/>
      <c r="E25" s="9"/>
      <c r="F25" s="9"/>
      <c r="G25" s="9"/>
      <c r="H25" s="9"/>
      <c r="BB25" s="25"/>
      <c r="BC25" s="25"/>
      <c r="BD25" s="111"/>
      <c r="BE25" s="111"/>
      <c r="BF25" s="111"/>
      <c r="BG25" s="111"/>
      <c r="BH25" s="111"/>
      <c r="BI25" s="111"/>
      <c r="BJ25" s="111"/>
      <c r="BK25" s="111"/>
      <c r="BL25" s="111"/>
    </row>
    <row r="26" spans="1:64" s="10" customFormat="1" ht="12.75" customHeight="1" hidden="1">
      <c r="A26" s="21">
        <v>8</v>
      </c>
      <c r="B26" s="22">
        <f>IF('Français fin-CP'!B13&lt;&gt;"",'Français fin-CP'!B13,"")</f>
      </c>
      <c r="C26" s="9"/>
      <c r="D26" s="9"/>
      <c r="E26" s="9"/>
      <c r="F26" s="9"/>
      <c r="G26" s="9"/>
      <c r="H26" s="9"/>
      <c r="BB26" s="25"/>
      <c r="BC26" s="25"/>
      <c r="BD26" s="111"/>
      <c r="BE26" s="111"/>
      <c r="BF26" s="111"/>
      <c r="BG26" s="111"/>
      <c r="BH26" s="111"/>
      <c r="BI26" s="111"/>
      <c r="BJ26" s="111"/>
      <c r="BK26" s="111"/>
      <c r="BL26" s="111"/>
    </row>
    <row r="27" spans="1:64" s="10" customFormat="1" ht="12.75" customHeight="1" hidden="1">
      <c r="A27" s="21">
        <v>9</v>
      </c>
      <c r="B27" s="22">
        <f>IF('Français fin-CP'!B14&lt;&gt;"",'Français fin-CP'!B14,"")</f>
      </c>
      <c r="C27" s="9"/>
      <c r="D27" s="9"/>
      <c r="E27" s="9"/>
      <c r="F27" s="9"/>
      <c r="G27" s="9"/>
      <c r="H27" s="9"/>
      <c r="BB27" s="25"/>
      <c r="BC27" s="25"/>
      <c r="BD27" s="111"/>
      <c r="BE27" s="111"/>
      <c r="BF27" s="111"/>
      <c r="BG27" s="111"/>
      <c r="BH27" s="111"/>
      <c r="BI27" s="111"/>
      <c r="BJ27" s="111"/>
      <c r="BK27" s="111"/>
      <c r="BL27" s="111"/>
    </row>
    <row r="28" spans="1:64" s="10" customFormat="1" ht="12.75" customHeight="1" hidden="1">
      <c r="A28" s="21">
        <v>10</v>
      </c>
      <c r="B28" s="22">
        <f>IF('Français fin-CP'!B15&lt;&gt;"",'Français fin-CP'!B15,"")</f>
      </c>
      <c r="C28" s="9"/>
      <c r="D28" s="9"/>
      <c r="E28" s="9"/>
      <c r="F28" s="9"/>
      <c r="G28" s="9"/>
      <c r="H28" s="9"/>
      <c r="BB28" s="25"/>
      <c r="BC28" s="25"/>
      <c r="BD28" s="111"/>
      <c r="BE28" s="111"/>
      <c r="BF28" s="111"/>
      <c r="BG28" s="111"/>
      <c r="BH28" s="111"/>
      <c r="BI28" s="111"/>
      <c r="BJ28" s="111"/>
      <c r="BK28" s="111"/>
      <c r="BL28" s="111"/>
    </row>
    <row r="29" spans="1:64" s="10" customFormat="1" ht="12.75" customHeight="1" hidden="1">
      <c r="A29" s="21">
        <v>11</v>
      </c>
      <c r="B29" s="22">
        <f>IF('Français fin-CP'!B16&lt;&gt;"",'Français fin-CP'!B16,"")</f>
      </c>
      <c r="C29" s="9"/>
      <c r="D29" s="9"/>
      <c r="E29" s="9"/>
      <c r="F29" s="9"/>
      <c r="G29" s="9"/>
      <c r="H29" s="9"/>
      <c r="BB29" s="25"/>
      <c r="BC29" s="25"/>
      <c r="BD29" s="111"/>
      <c r="BE29" s="111"/>
      <c r="BF29" s="111"/>
      <c r="BG29" s="111"/>
      <c r="BH29" s="111"/>
      <c r="BI29" s="111"/>
      <c r="BJ29" s="111"/>
      <c r="BK29" s="111"/>
      <c r="BL29" s="111"/>
    </row>
    <row r="30" spans="1:64" s="10" customFormat="1" ht="12.75" customHeight="1" hidden="1">
      <c r="A30" s="21">
        <v>12</v>
      </c>
      <c r="B30" s="22">
        <f>IF('Français fin-CP'!B17&lt;&gt;"",'Français fin-CP'!B17,"")</f>
      </c>
      <c r="C30" s="9"/>
      <c r="D30" s="9"/>
      <c r="E30" s="9"/>
      <c r="F30" s="9"/>
      <c r="G30" s="9"/>
      <c r="H30" s="9"/>
      <c r="BB30" s="25"/>
      <c r="BC30" s="25"/>
      <c r="BD30" s="111"/>
      <c r="BE30" s="111"/>
      <c r="BF30" s="111"/>
      <c r="BG30" s="111"/>
      <c r="BH30" s="111"/>
      <c r="BI30" s="111"/>
      <c r="BJ30" s="111"/>
      <c r="BK30" s="111"/>
      <c r="BL30" s="111"/>
    </row>
    <row r="31" spans="1:64" s="10" customFormat="1" ht="12.75" customHeight="1" hidden="1">
      <c r="A31" s="21">
        <v>13</v>
      </c>
      <c r="B31" s="22">
        <f>IF('Français fin-CP'!B18&lt;&gt;"",'Français fin-CP'!B18,"")</f>
      </c>
      <c r="C31" s="9"/>
      <c r="D31" s="9"/>
      <c r="E31" s="9"/>
      <c r="F31" s="9"/>
      <c r="G31" s="9"/>
      <c r="H31" s="9"/>
      <c r="BB31" s="25"/>
      <c r="BC31" s="25"/>
      <c r="BD31" s="111"/>
      <c r="BE31" s="111"/>
      <c r="BF31" s="111"/>
      <c r="BG31" s="111"/>
      <c r="BH31" s="111"/>
      <c r="BI31" s="111"/>
      <c r="BJ31" s="111"/>
      <c r="BK31" s="111"/>
      <c r="BL31" s="111"/>
    </row>
    <row r="32" spans="1:64" s="10" customFormat="1" ht="12.75" customHeight="1" hidden="1">
      <c r="A32" s="21">
        <v>14</v>
      </c>
      <c r="B32" s="22">
        <f>IF('Français fin-CP'!B19&lt;&gt;"",'Français fin-CP'!B19,"")</f>
      </c>
      <c r="C32" s="9"/>
      <c r="D32" s="9"/>
      <c r="E32" s="9"/>
      <c r="F32" s="9"/>
      <c r="G32" s="9"/>
      <c r="H32" s="9"/>
      <c r="BB32" s="25"/>
      <c r="BC32" s="25"/>
      <c r="BD32" s="111"/>
      <c r="BE32" s="111"/>
      <c r="BF32" s="111"/>
      <c r="BG32" s="111"/>
      <c r="BH32" s="111"/>
      <c r="BI32" s="111"/>
      <c r="BJ32" s="111"/>
      <c r="BK32" s="111"/>
      <c r="BL32" s="111"/>
    </row>
    <row r="33" spans="1:64" s="10" customFormat="1" ht="12.75" customHeight="1" hidden="1">
      <c r="A33" s="21">
        <v>15</v>
      </c>
      <c r="B33" s="22">
        <f>IF('Français fin-CP'!B20&lt;&gt;"",'Français fin-CP'!B20,"")</f>
      </c>
      <c r="C33" s="9"/>
      <c r="D33" s="9"/>
      <c r="E33" s="9"/>
      <c r="F33" s="9"/>
      <c r="G33" s="9"/>
      <c r="H33" s="9"/>
      <c r="BB33" s="25"/>
      <c r="BC33" s="25"/>
      <c r="BD33" s="111"/>
      <c r="BE33" s="111"/>
      <c r="BF33" s="111"/>
      <c r="BG33" s="111"/>
      <c r="BH33" s="111"/>
      <c r="BI33" s="111"/>
      <c r="BJ33" s="111"/>
      <c r="BK33" s="111"/>
      <c r="BL33" s="111"/>
    </row>
    <row r="34" spans="1:64" s="10" customFormat="1" ht="12.75" customHeight="1" hidden="1">
      <c r="A34" s="21">
        <v>16</v>
      </c>
      <c r="B34" s="22">
        <f>IF('Français fin-CP'!B21&lt;&gt;"",'Français fin-CP'!B21,"")</f>
      </c>
      <c r="C34" s="9"/>
      <c r="D34" s="9"/>
      <c r="E34" s="9"/>
      <c r="F34" s="9"/>
      <c r="G34" s="9"/>
      <c r="H34" s="9"/>
      <c r="BB34" s="25"/>
      <c r="BC34" s="25"/>
      <c r="BD34" s="111"/>
      <c r="BE34" s="111"/>
      <c r="BF34" s="111"/>
      <c r="BG34" s="111"/>
      <c r="BH34" s="111"/>
      <c r="BI34" s="111"/>
      <c r="BJ34" s="111"/>
      <c r="BK34" s="111"/>
      <c r="BL34" s="111"/>
    </row>
    <row r="35" spans="1:64" s="10" customFormat="1" ht="12.75" customHeight="1" hidden="1">
      <c r="A35" s="21">
        <v>17</v>
      </c>
      <c r="B35" s="22">
        <f>IF('Français fin-CP'!B22&lt;&gt;"",'Français fin-CP'!B22,"")</f>
      </c>
      <c r="C35" s="9"/>
      <c r="D35" s="9"/>
      <c r="E35" s="9"/>
      <c r="F35" s="9"/>
      <c r="G35" s="9"/>
      <c r="H35" s="9"/>
      <c r="BB35" s="25"/>
      <c r="BC35" s="25"/>
      <c r="BD35" s="111"/>
      <c r="BE35" s="111"/>
      <c r="BF35" s="111"/>
      <c r="BG35" s="111"/>
      <c r="BH35" s="111"/>
      <c r="BI35" s="111"/>
      <c r="BJ35" s="111"/>
      <c r="BK35" s="111"/>
      <c r="BL35" s="111"/>
    </row>
    <row r="36" spans="1:64" s="10" customFormat="1" ht="12.75" customHeight="1" hidden="1">
      <c r="A36" s="21">
        <v>18</v>
      </c>
      <c r="B36" s="22">
        <f>IF('Français fin-CP'!B23&lt;&gt;"",'Français fin-CP'!B23,"")</f>
      </c>
      <c r="C36" s="9"/>
      <c r="D36" s="9"/>
      <c r="E36" s="9"/>
      <c r="F36" s="9"/>
      <c r="G36" s="9"/>
      <c r="H36" s="9"/>
      <c r="BB36" s="25"/>
      <c r="BC36" s="25"/>
      <c r="BD36" s="111"/>
      <c r="BE36" s="111"/>
      <c r="BF36" s="111"/>
      <c r="BG36" s="111"/>
      <c r="BH36" s="111"/>
      <c r="BI36" s="111"/>
      <c r="BJ36" s="111"/>
      <c r="BK36" s="111"/>
      <c r="BL36" s="111"/>
    </row>
    <row r="37" spans="1:64" s="10" customFormat="1" ht="12.75" customHeight="1" hidden="1">
      <c r="A37" s="21">
        <v>19</v>
      </c>
      <c r="B37" s="22">
        <f>IF('Français fin-CP'!B24&lt;&gt;"",'Français fin-CP'!B24,"")</f>
      </c>
      <c r="C37" s="9"/>
      <c r="D37" s="9"/>
      <c r="E37" s="9"/>
      <c r="F37" s="9"/>
      <c r="G37" s="9"/>
      <c r="H37" s="9"/>
      <c r="BB37" s="25"/>
      <c r="BC37" s="25"/>
      <c r="BD37" s="111"/>
      <c r="BE37" s="111"/>
      <c r="BF37" s="111"/>
      <c r="BG37" s="111"/>
      <c r="BH37" s="111"/>
      <c r="BI37" s="111"/>
      <c r="BJ37" s="111"/>
      <c r="BK37" s="111"/>
      <c r="BL37" s="111"/>
    </row>
    <row r="38" spans="1:64" s="10" customFormat="1" ht="12.75" customHeight="1" hidden="1">
      <c r="A38" s="21">
        <v>20</v>
      </c>
      <c r="B38" s="22">
        <f>IF('Français fin-CP'!B25&lt;&gt;"",'Français fin-CP'!B25,"")</f>
      </c>
      <c r="C38" s="9"/>
      <c r="D38" s="9"/>
      <c r="E38" s="9"/>
      <c r="F38" s="9"/>
      <c r="G38" s="9"/>
      <c r="H38" s="9"/>
      <c r="BB38" s="25"/>
      <c r="BC38" s="25"/>
      <c r="BD38" s="111"/>
      <c r="BE38" s="111"/>
      <c r="BF38" s="111"/>
      <c r="BG38" s="111"/>
      <c r="BH38" s="111"/>
      <c r="BI38" s="111"/>
      <c r="BJ38" s="111"/>
      <c r="BK38" s="111"/>
      <c r="BL38" s="111"/>
    </row>
    <row r="39" spans="1:64" s="10" customFormat="1" ht="12.75" customHeight="1" hidden="1">
      <c r="A39" s="21">
        <v>21</v>
      </c>
      <c r="B39" s="22">
        <f>IF('Français fin-CP'!B26&lt;&gt;"",'Français fin-CP'!B26,"")</f>
      </c>
      <c r="C39" s="9"/>
      <c r="D39" s="9"/>
      <c r="E39" s="9"/>
      <c r="F39" s="9"/>
      <c r="G39" s="9"/>
      <c r="H39" s="9"/>
      <c r="BB39" s="25"/>
      <c r="BC39" s="25"/>
      <c r="BD39" s="111"/>
      <c r="BE39" s="111"/>
      <c r="BF39" s="111"/>
      <c r="BG39" s="111"/>
      <c r="BH39" s="111"/>
      <c r="BI39" s="111"/>
      <c r="BJ39" s="111"/>
      <c r="BK39" s="111"/>
      <c r="BL39" s="111"/>
    </row>
    <row r="40" spans="1:64" s="10" customFormat="1" ht="12.75" customHeight="1" hidden="1">
      <c r="A40" s="21">
        <v>22</v>
      </c>
      <c r="B40" s="22">
        <f>IF('Français fin-CP'!B27&lt;&gt;"",'Français fin-CP'!B27,"")</f>
      </c>
      <c r="C40" s="9"/>
      <c r="D40" s="9"/>
      <c r="E40" s="9"/>
      <c r="F40" s="9"/>
      <c r="G40" s="9"/>
      <c r="H40" s="9"/>
      <c r="BB40" s="25"/>
      <c r="BC40" s="25"/>
      <c r="BD40" s="111"/>
      <c r="BE40" s="111"/>
      <c r="BF40" s="111"/>
      <c r="BG40" s="111"/>
      <c r="BH40" s="111"/>
      <c r="BI40" s="111"/>
      <c r="BJ40" s="111"/>
      <c r="BK40" s="111"/>
      <c r="BL40" s="111"/>
    </row>
    <row r="41" spans="1:64" s="10" customFormat="1" ht="12.75" customHeight="1" hidden="1">
      <c r="A41" s="21">
        <v>23</v>
      </c>
      <c r="B41" s="22">
        <f>IF('Français fin-CP'!B28&lt;&gt;"",'Français fin-CP'!B28,"")</f>
      </c>
      <c r="C41" s="9"/>
      <c r="D41" s="9"/>
      <c r="E41" s="9"/>
      <c r="F41" s="9"/>
      <c r="G41" s="9"/>
      <c r="H41" s="9"/>
      <c r="BB41" s="25"/>
      <c r="BC41" s="25"/>
      <c r="BD41" s="111"/>
      <c r="BE41" s="111"/>
      <c r="BF41" s="111"/>
      <c r="BG41" s="111"/>
      <c r="BH41" s="111"/>
      <c r="BI41" s="111"/>
      <c r="BJ41" s="111"/>
      <c r="BK41" s="111"/>
      <c r="BL41" s="111"/>
    </row>
    <row r="42" spans="1:64" s="10" customFormat="1" ht="12.75" customHeight="1" hidden="1">
      <c r="A42" s="21">
        <v>24</v>
      </c>
      <c r="B42" s="22">
        <f>IF('Français fin-CP'!B29&lt;&gt;"",'Français fin-CP'!B29,"")</f>
      </c>
      <c r="C42" s="9"/>
      <c r="D42" s="9"/>
      <c r="E42" s="9"/>
      <c r="F42" s="9"/>
      <c r="G42" s="9"/>
      <c r="H42" s="9"/>
      <c r="BB42" s="25"/>
      <c r="BC42" s="25"/>
      <c r="BD42" s="111"/>
      <c r="BE42" s="111"/>
      <c r="BF42" s="111"/>
      <c r="BG42" s="111"/>
      <c r="BH42" s="111"/>
      <c r="BI42" s="111"/>
      <c r="BJ42" s="111"/>
      <c r="BK42" s="111"/>
      <c r="BL42" s="111"/>
    </row>
    <row r="43" spans="1:64" s="10" customFormat="1" ht="12.75" customHeight="1" hidden="1">
      <c r="A43" s="21">
        <v>25</v>
      </c>
      <c r="B43" s="22">
        <f>IF('Français fin-CP'!B30&lt;&gt;"",'Français fin-CP'!B30,"")</f>
      </c>
      <c r="C43" s="9"/>
      <c r="D43" s="9"/>
      <c r="E43" s="9"/>
      <c r="F43" s="9"/>
      <c r="G43" s="9"/>
      <c r="H43" s="9"/>
      <c r="BB43" s="25"/>
      <c r="BC43" s="25"/>
      <c r="BD43" s="111"/>
      <c r="BE43" s="111"/>
      <c r="BF43" s="111"/>
      <c r="BG43" s="111"/>
      <c r="BH43" s="111"/>
      <c r="BI43" s="111"/>
      <c r="BJ43" s="111"/>
      <c r="BK43" s="111"/>
      <c r="BL43" s="111"/>
    </row>
    <row r="44" spans="1:64" s="10" customFormat="1" ht="12.75" customHeight="1" hidden="1">
      <c r="A44" s="21">
        <v>26</v>
      </c>
      <c r="B44" s="22">
        <f>IF('Français fin-CP'!B31&lt;&gt;"",'Français fin-CP'!B31,"")</f>
      </c>
      <c r="C44" s="9"/>
      <c r="D44" s="9"/>
      <c r="E44" s="9"/>
      <c r="F44" s="9"/>
      <c r="G44" s="9"/>
      <c r="H44" s="9"/>
      <c r="BB44" s="25"/>
      <c r="BC44" s="25"/>
      <c r="BD44" s="111"/>
      <c r="BE44" s="111"/>
      <c r="BF44" s="111"/>
      <c r="BG44" s="111"/>
      <c r="BH44" s="111"/>
      <c r="BI44" s="111"/>
      <c r="BJ44" s="111"/>
      <c r="BK44" s="111"/>
      <c r="BL44" s="111"/>
    </row>
    <row r="45" spans="1:64" s="10" customFormat="1" ht="12.75" customHeight="1" hidden="1">
      <c r="A45" s="21">
        <v>27</v>
      </c>
      <c r="B45" s="22">
        <f>IF('Français fin-CP'!B32&lt;&gt;"",'Français fin-CP'!B32,"")</f>
      </c>
      <c r="C45" s="9"/>
      <c r="D45" s="9"/>
      <c r="E45" s="9"/>
      <c r="F45" s="9"/>
      <c r="G45" s="9"/>
      <c r="H45" s="9"/>
      <c r="BB45" s="25"/>
      <c r="BC45" s="25"/>
      <c r="BD45" s="111"/>
      <c r="BE45" s="111"/>
      <c r="BF45" s="111"/>
      <c r="BG45" s="111"/>
      <c r="BH45" s="111"/>
      <c r="BI45" s="111"/>
      <c r="BJ45" s="111"/>
      <c r="BK45" s="111"/>
      <c r="BL45" s="111"/>
    </row>
    <row r="46" spans="1:64" s="10" customFormat="1" ht="12.75" customHeight="1" hidden="1">
      <c r="A46" s="21">
        <v>28</v>
      </c>
      <c r="B46" s="22">
        <f>IF('Français fin-CP'!B33&lt;&gt;"",'Français fin-CP'!B33,"")</f>
      </c>
      <c r="C46" s="9"/>
      <c r="D46" s="9"/>
      <c r="E46" s="9"/>
      <c r="F46" s="9"/>
      <c r="G46" s="9"/>
      <c r="H46" s="9"/>
      <c r="BB46" s="25"/>
      <c r="BC46" s="25"/>
      <c r="BD46" s="111"/>
      <c r="BE46" s="111"/>
      <c r="BF46" s="111"/>
      <c r="BG46" s="111"/>
      <c r="BH46" s="111"/>
      <c r="BI46" s="111"/>
      <c r="BJ46" s="111"/>
      <c r="BK46" s="111"/>
      <c r="BL46" s="111"/>
    </row>
    <row r="47" spans="1:64" s="10" customFormat="1" ht="12.75" customHeight="1" hidden="1">
      <c r="A47" s="21">
        <v>29</v>
      </c>
      <c r="B47" s="22">
        <f>IF('Français fin-CP'!B34&lt;&gt;"",'Français fin-CP'!B34,"")</f>
      </c>
      <c r="C47" s="9"/>
      <c r="D47" s="9"/>
      <c r="E47" s="9"/>
      <c r="F47" s="9"/>
      <c r="G47" s="9"/>
      <c r="H47" s="9"/>
      <c r="BB47" s="25"/>
      <c r="BC47" s="25"/>
      <c r="BD47" s="111"/>
      <c r="BE47" s="111"/>
      <c r="BF47" s="111"/>
      <c r="BG47" s="111"/>
      <c r="BH47" s="111"/>
      <c r="BI47" s="111"/>
      <c r="BJ47" s="111"/>
      <c r="BK47" s="111"/>
      <c r="BL47" s="111"/>
    </row>
    <row r="48" spans="1:64" s="10" customFormat="1" ht="12.75" customHeight="1" hidden="1">
      <c r="A48" s="21">
        <v>30</v>
      </c>
      <c r="B48" s="22">
        <f>IF('Français fin-CP'!B35&lt;&gt;"",'Français fin-CP'!B35,"")</f>
      </c>
      <c r="C48" s="9"/>
      <c r="D48" s="9"/>
      <c r="E48" s="9"/>
      <c r="F48" s="9"/>
      <c r="G48" s="9"/>
      <c r="H48" s="9"/>
      <c r="BB48" s="25"/>
      <c r="BC48" s="25"/>
      <c r="BD48" s="111"/>
      <c r="BE48" s="111"/>
      <c r="BF48" s="111"/>
      <c r="BG48" s="111"/>
      <c r="BH48" s="111"/>
      <c r="BI48" s="111"/>
      <c r="BJ48" s="111"/>
      <c r="BK48" s="111"/>
      <c r="BL48" s="111"/>
    </row>
    <row r="49" spans="2:64" ht="12.75" customHeight="1" hidden="1">
      <c r="B49" s="112"/>
      <c r="C49" s="113"/>
      <c r="D49" s="114"/>
      <c r="E49" s="48"/>
      <c r="F49" s="48"/>
      <c r="G49" s="48"/>
      <c r="H49" s="48"/>
      <c r="I49" s="48"/>
      <c r="J49" s="48"/>
      <c r="K49" s="48"/>
      <c r="L49" s="48"/>
      <c r="M49" s="48"/>
      <c r="N49" s="48"/>
      <c r="O49" s="48"/>
      <c r="P49" s="48"/>
      <c r="Q49" s="48"/>
      <c r="R49" s="48"/>
      <c r="BB49" s="115"/>
      <c r="BC49" s="115"/>
      <c r="BD49" s="86"/>
      <c r="BE49" s="86"/>
      <c r="BF49" s="86"/>
      <c r="BG49" s="86"/>
      <c r="BH49" s="86"/>
      <c r="BI49" s="86"/>
      <c r="BJ49" s="86"/>
      <c r="BK49" s="86"/>
      <c r="BL49" s="86"/>
    </row>
    <row r="50" spans="2:64" ht="12.75" customHeight="1" hidden="1">
      <c r="B50" s="116" t="s">
        <v>45</v>
      </c>
      <c r="C50" s="331">
        <f>'Français fin-CP'!$BF$2</f>
        <v>0.6</v>
      </c>
      <c r="D50" s="332"/>
      <c r="E50" s="332"/>
      <c r="F50" s="117"/>
      <c r="G50" s="117"/>
      <c r="H50" s="117"/>
      <c r="I50" s="117"/>
      <c r="J50" s="117"/>
      <c r="K50" s="117"/>
      <c r="L50" s="117"/>
      <c r="M50" s="117"/>
      <c r="N50" s="117"/>
      <c r="O50" s="117"/>
      <c r="P50" s="117"/>
      <c r="Q50" s="117"/>
      <c r="R50" s="117"/>
      <c r="BB50" s="115"/>
      <c r="BC50" s="115"/>
      <c r="BD50" s="86"/>
      <c r="BE50" s="86"/>
      <c r="BF50" s="86"/>
      <c r="BG50" s="86"/>
      <c r="BH50" s="86"/>
      <c r="BI50" s="86"/>
      <c r="BJ50" s="86"/>
      <c r="BK50" s="86"/>
      <c r="BL50" s="86"/>
    </row>
    <row r="51" spans="2:64" ht="12.75" customHeight="1" hidden="1">
      <c r="B51" s="118" t="s">
        <v>46</v>
      </c>
      <c r="C51" s="331">
        <f>'Maths fin-CP'!AK2</f>
        <v>0.6</v>
      </c>
      <c r="D51" s="332"/>
      <c r="E51" s="332"/>
      <c r="F51" s="117"/>
      <c r="G51" s="117"/>
      <c r="H51" s="117"/>
      <c r="I51" s="117"/>
      <c r="J51" s="117"/>
      <c r="K51" s="117"/>
      <c r="L51" s="117"/>
      <c r="M51" s="117"/>
      <c r="N51" s="117"/>
      <c r="O51" s="117"/>
      <c r="P51" s="117"/>
      <c r="Q51" s="117"/>
      <c r="R51" s="117"/>
      <c r="BB51" s="115"/>
      <c r="BC51" s="115"/>
      <c r="BD51" s="86"/>
      <c r="BE51" s="86"/>
      <c r="BF51" s="86"/>
      <c r="BG51" s="86"/>
      <c r="BH51" s="86"/>
      <c r="BI51" s="86"/>
      <c r="BJ51" s="86"/>
      <c r="BK51" s="86"/>
      <c r="BL51" s="86"/>
    </row>
    <row r="52" spans="1:64" ht="12.7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336"/>
      <c r="BE52" s="23"/>
      <c r="BF52" s="23"/>
      <c r="BG52" s="23"/>
      <c r="BH52" s="86"/>
      <c r="BI52" s="86"/>
      <c r="BJ52" s="86"/>
      <c r="BK52" s="86"/>
      <c r="BL52" s="86"/>
    </row>
    <row r="53" spans="1:64" ht="12.7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336"/>
      <c r="BE53" s="23"/>
      <c r="BF53" s="23"/>
      <c r="BG53" s="23"/>
      <c r="BH53" s="86"/>
      <c r="BI53" s="86"/>
      <c r="BJ53" s="86"/>
      <c r="BK53" s="86"/>
      <c r="BL53" s="86"/>
    </row>
    <row r="54" spans="1:64" ht="12.7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336"/>
      <c r="BE54" s="23"/>
      <c r="BF54" s="23"/>
      <c r="BG54" s="23"/>
      <c r="BH54" s="86"/>
      <c r="BI54" s="86"/>
      <c r="BJ54" s="86"/>
      <c r="BK54" s="86"/>
      <c r="BL54" s="86"/>
    </row>
    <row r="55" spans="1:64" ht="12.7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336"/>
      <c r="BE55" s="23"/>
      <c r="BF55" s="23"/>
      <c r="BG55" s="23"/>
      <c r="BH55" s="86"/>
      <c r="BI55" s="86"/>
      <c r="BJ55" s="86"/>
      <c r="BK55" s="86"/>
      <c r="BL55" s="86"/>
    </row>
    <row r="56" spans="1:64" ht="12.7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321"/>
      <c r="BE56" s="23"/>
      <c r="BF56" s="23"/>
      <c r="BG56" s="23"/>
      <c r="BH56" s="86"/>
      <c r="BI56" s="86"/>
      <c r="BJ56" s="86"/>
      <c r="BK56" s="86"/>
      <c r="BL56" s="86"/>
    </row>
    <row r="57" spans="1:64" ht="12.7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321"/>
      <c r="BE57" s="23"/>
      <c r="BF57" s="23"/>
      <c r="BG57" s="23"/>
      <c r="BH57" s="86"/>
      <c r="BI57" s="86"/>
      <c r="BJ57" s="86"/>
      <c r="BK57" s="86"/>
      <c r="BL57" s="86"/>
    </row>
    <row r="58" spans="1:64" ht="12.7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86"/>
      <c r="BI58" s="86"/>
      <c r="BJ58" s="86"/>
      <c r="BK58" s="86"/>
      <c r="BL58" s="86"/>
    </row>
    <row r="59" spans="1:64" ht="12.7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86"/>
      <c r="BI59" s="86"/>
      <c r="BJ59" s="86"/>
      <c r="BK59" s="86"/>
      <c r="BL59" s="86"/>
    </row>
    <row r="60" spans="1:64" ht="12.7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86"/>
      <c r="BI60" s="86"/>
      <c r="BJ60" s="86"/>
      <c r="BK60" s="86"/>
      <c r="BL60" s="86"/>
    </row>
    <row r="61" spans="1:64" ht="12.7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86"/>
      <c r="BI61" s="86"/>
      <c r="BJ61" s="86"/>
      <c r="BK61" s="86"/>
      <c r="BL61" s="86"/>
    </row>
    <row r="62" spans="1:64" ht="12.7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86"/>
      <c r="BI62" s="86"/>
      <c r="BJ62" s="86"/>
      <c r="BK62" s="86"/>
      <c r="BL62" s="86"/>
    </row>
    <row r="63" spans="1:64" ht="12.7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86"/>
      <c r="BI63" s="86"/>
      <c r="BJ63" s="86"/>
      <c r="BK63" s="86"/>
      <c r="BL63" s="86"/>
    </row>
    <row r="64" spans="1:64" ht="12.7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86"/>
      <c r="BI64" s="86"/>
      <c r="BJ64" s="86"/>
      <c r="BK64" s="86"/>
      <c r="BL64" s="86"/>
    </row>
    <row r="65" spans="1:64" ht="12.7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86"/>
      <c r="BI65" s="86"/>
      <c r="BJ65" s="86"/>
      <c r="BK65" s="86"/>
      <c r="BL65" s="86"/>
    </row>
    <row r="66" spans="1:64" ht="12.7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86"/>
      <c r="BI66" s="86"/>
      <c r="BJ66" s="86"/>
      <c r="BK66" s="86"/>
      <c r="BL66" s="86"/>
    </row>
    <row r="67" spans="1:64" ht="12.7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86"/>
      <c r="BI67" s="86"/>
      <c r="BJ67" s="86"/>
      <c r="BK67" s="86"/>
      <c r="BL67" s="86"/>
    </row>
    <row r="68" spans="1:64" ht="12.7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86"/>
      <c r="BI68" s="86"/>
      <c r="BJ68" s="86"/>
      <c r="BK68" s="86"/>
      <c r="BL68" s="86"/>
    </row>
    <row r="69" spans="1:64" ht="12.7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86"/>
      <c r="BI69" s="86"/>
      <c r="BJ69" s="86"/>
      <c r="BK69" s="86"/>
      <c r="BL69" s="86"/>
    </row>
    <row r="70" spans="1:64" ht="12.7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86"/>
      <c r="BI70" s="86"/>
      <c r="BJ70" s="86"/>
      <c r="BK70" s="86"/>
      <c r="BL70" s="86"/>
    </row>
    <row r="71" spans="1:64" ht="12.7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86"/>
      <c r="BI71" s="86"/>
      <c r="BJ71" s="86"/>
      <c r="BK71" s="86"/>
      <c r="BL71" s="86"/>
    </row>
    <row r="72" spans="1:64" ht="12.7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86"/>
      <c r="BI72" s="86"/>
      <c r="BJ72" s="86"/>
      <c r="BK72" s="86"/>
      <c r="BL72" s="86"/>
    </row>
    <row r="73" spans="1:64" ht="12.7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86"/>
      <c r="BI73" s="86"/>
      <c r="BJ73" s="86"/>
      <c r="BK73" s="86"/>
      <c r="BL73" s="86"/>
    </row>
    <row r="74" spans="1:64" ht="12.7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119"/>
      <c r="BD74" s="23"/>
      <c r="BE74" s="23"/>
      <c r="BF74" s="23"/>
      <c r="BG74" s="23"/>
      <c r="BH74" s="86"/>
      <c r="BI74" s="86"/>
      <c r="BJ74" s="86"/>
      <c r="BK74" s="86"/>
      <c r="BL74" s="86"/>
    </row>
    <row r="75" spans="1:64" ht="12.7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119"/>
      <c r="BD75" s="23"/>
      <c r="BE75" s="23"/>
      <c r="BF75" s="23"/>
      <c r="BG75" s="23"/>
      <c r="BH75" s="86"/>
      <c r="BI75" s="86"/>
      <c r="BJ75" s="86"/>
      <c r="BK75" s="86"/>
      <c r="BL75" s="86"/>
    </row>
    <row r="76" ht="12.75">
      <c r="BC76" s="120"/>
    </row>
    <row r="77" ht="12.75">
      <c r="BD77" s="121"/>
    </row>
    <row r="78" spans="54:56" ht="12.75">
      <c r="BB78" s="122"/>
      <c r="BC78" s="123" t="s">
        <v>25</v>
      </c>
      <c r="BD78" s="121"/>
    </row>
    <row r="79" spans="54:56" ht="12.75">
      <c r="BB79" s="124"/>
      <c r="BC79" s="125" t="e">
        <f>C9</f>
        <v>#N/A</v>
      </c>
      <c r="BD79" s="121"/>
    </row>
    <row r="80" spans="54:56" ht="12.75">
      <c r="BB80" s="124"/>
      <c r="BC80" s="125" t="e">
        <f>C15</f>
        <v>#N/A</v>
      </c>
      <c r="BD80" s="121"/>
    </row>
    <row r="81" spans="55:56" ht="12.75">
      <c r="BC81" s="121"/>
      <c r="BD81" s="121"/>
    </row>
    <row r="82" spans="55:56" ht="12.75">
      <c r="BC82" s="121"/>
      <c r="BD82" s="121"/>
    </row>
    <row r="83" ht="12.75">
      <c r="BC83" s="120"/>
    </row>
  </sheetData>
  <sheetProtection sheet="1"/>
  <mergeCells count="59">
    <mergeCell ref="BB15:BC15"/>
    <mergeCell ref="A4:B5"/>
    <mergeCell ref="C9:AB9"/>
    <mergeCell ref="AC3:BA3"/>
    <mergeCell ref="C10:AB10"/>
    <mergeCell ref="AJ6:BA6"/>
    <mergeCell ref="C12:T12"/>
    <mergeCell ref="U12:X12"/>
    <mergeCell ref="Y12:AD12"/>
    <mergeCell ref="C15:T15"/>
    <mergeCell ref="BD52:BD55"/>
    <mergeCell ref="C51:E51"/>
    <mergeCell ref="AC10:AI10"/>
    <mergeCell ref="AJ10:BA10"/>
    <mergeCell ref="AE12:AF12"/>
    <mergeCell ref="U16:X16"/>
    <mergeCell ref="Y15:AD15"/>
    <mergeCell ref="BB16:BC16"/>
    <mergeCell ref="AE16:AG16"/>
    <mergeCell ref="C17:BA17"/>
    <mergeCell ref="BD56:BD57"/>
    <mergeCell ref="A6:B8"/>
    <mergeCell ref="A12:B14"/>
    <mergeCell ref="A9:B9"/>
    <mergeCell ref="A10:B10"/>
    <mergeCell ref="A11:B11"/>
    <mergeCell ref="C50:E50"/>
    <mergeCell ref="BD12:BD13"/>
    <mergeCell ref="A17:B17"/>
    <mergeCell ref="AC6:AI6"/>
    <mergeCell ref="BF12:BF13"/>
    <mergeCell ref="Y4:BA5"/>
    <mergeCell ref="C4:X5"/>
    <mergeCell ref="BD6:BD7"/>
    <mergeCell ref="BE6:BE7"/>
    <mergeCell ref="C6:AB6"/>
    <mergeCell ref="BB1:BC5"/>
    <mergeCell ref="BB6:BC6"/>
    <mergeCell ref="BB12:BC12"/>
    <mergeCell ref="A1:BA1"/>
    <mergeCell ref="BE12:BE13"/>
    <mergeCell ref="AJ9:BA9"/>
    <mergeCell ref="A15:B15"/>
    <mergeCell ref="A16:B16"/>
    <mergeCell ref="AC9:AI9"/>
    <mergeCell ref="C16:T16"/>
    <mergeCell ref="Y16:AD16"/>
    <mergeCell ref="U15:X15"/>
    <mergeCell ref="BB9:BC9"/>
    <mergeCell ref="BB10:BC10"/>
    <mergeCell ref="AE15:AG15"/>
    <mergeCell ref="AC2:BA2"/>
    <mergeCell ref="C11:BA11"/>
    <mergeCell ref="A2:B2"/>
    <mergeCell ref="C2:X2"/>
    <mergeCell ref="Y2:AB2"/>
    <mergeCell ref="A3:B3"/>
    <mergeCell ref="C3:X3"/>
    <mergeCell ref="Y3:AB3"/>
  </mergeCells>
  <conditionalFormatting sqref="AJ10:BA10 C10 AC10 C16 Y16 U16 AE16">
    <cfRule type="cellIs" priority="13" dxfId="18" operator="equal" stopIfTrue="1">
      <formula>"RAS"</formula>
    </cfRule>
    <cfRule type="cellIs" priority="14" dxfId="17" operator="equal" stopIfTrue="1">
      <formula>"Difficulté"</formula>
    </cfRule>
  </conditionalFormatting>
  <conditionalFormatting sqref="C11 C17">
    <cfRule type="cellIs" priority="15" dxfId="16" operator="equal" stopIfTrue="1">
      <formula>"OUI"</formula>
    </cfRule>
  </conditionalFormatting>
  <conditionalFormatting sqref="C9:C10 AC9:AC10 AJ9:BA10">
    <cfRule type="cellIs" priority="16" dxfId="13" operator="lessThan" stopIfTrue="1">
      <formula>$C$50</formula>
    </cfRule>
    <cfRule type="cellIs" priority="17" dxfId="12" operator="greaterThanOrEqual" stopIfTrue="1">
      <formula>$C$50</formula>
    </cfRule>
  </conditionalFormatting>
  <conditionalFormatting sqref="C15:C16 Y15:Y16 U15:U16 AE15:AE16">
    <cfRule type="cellIs" priority="18" dxfId="13" operator="lessThan" stopIfTrue="1">
      <formula>$C$51</formula>
    </cfRule>
    <cfRule type="cellIs" priority="19" dxfId="12" operator="greaterThanOrEqual" stopIfTrue="1">
      <formula>$C$51</formula>
    </cfRule>
  </conditionalFormatting>
  <conditionalFormatting sqref="BD56:BD57">
    <cfRule type="cellIs" priority="20" dxfId="11" operator="lessThan" stopIfTrue="1">
      <formula>0</formula>
    </cfRule>
  </conditionalFormatting>
  <conditionalFormatting sqref="C11 C17">
    <cfRule type="cellIs" priority="7" dxfId="10" operator="equal">
      <formula>"Non"</formula>
    </cfRule>
  </conditionalFormatting>
  <dataValidations count="1">
    <dataValidation errorStyle="warning" type="list" allowBlank="1" showErrorMessage="1" errorTitle="Attention" error="Ce nom ne fait pas partie de la liste" sqref="C4">
      <formula1>$B$19:$B$48</formula1>
      <formula2>0</formula2>
    </dataValidation>
  </dataValidations>
  <printOptions/>
  <pageMargins left="0.2362204724409449" right="0.2362204724409449" top="0.7480314960629921" bottom="0.7480314960629921" header="0.31496062992125984" footer="0.31496062992125984"/>
  <pageSetup horizontalDpi="300" verticalDpi="300" orientation="landscape" paperSize="9" r:id="rId2"/>
  <rowBreaks count="1" manualBreakCount="1">
    <brk id="51" max="255" man="1"/>
  </rowBreaks>
  <drawing r:id="rId1"/>
</worksheet>
</file>

<file path=xl/worksheets/sheet5.xml><?xml version="1.0" encoding="utf-8"?>
<worksheet xmlns="http://schemas.openxmlformats.org/spreadsheetml/2006/main" xmlns:r="http://schemas.openxmlformats.org/officeDocument/2006/relationships">
  <dimension ref="A1:AE229"/>
  <sheetViews>
    <sheetView showGridLines="0" workbookViewId="0" topLeftCell="B1">
      <selection activeCell="A1" sqref="A1:H1"/>
    </sheetView>
  </sheetViews>
  <sheetFormatPr defaultColWidth="11.421875" defaultRowHeight="12.75"/>
  <cols>
    <col min="1" max="1" width="0" style="3" hidden="1" customWidth="1"/>
    <col min="2" max="2" width="4.421875" style="3" customWidth="1"/>
    <col min="3" max="3" width="17.57421875" style="3" customWidth="1"/>
    <col min="4" max="4" width="32.140625" style="3" customWidth="1"/>
    <col min="5" max="5" width="29.140625" style="3" customWidth="1"/>
    <col min="6" max="6" width="5.140625" style="4" customWidth="1"/>
    <col min="7" max="7" width="5.140625" style="3" hidden="1" customWidth="1"/>
    <col min="8" max="8" width="9.00390625" style="3" customWidth="1"/>
    <col min="9" max="16384" width="11.421875" style="3" customWidth="1"/>
  </cols>
  <sheetData>
    <row r="1" spans="1:8" s="5" customFormat="1" ht="25.5" customHeight="1">
      <c r="A1" s="390" t="s">
        <v>239</v>
      </c>
      <c r="B1" s="390"/>
      <c r="C1" s="390"/>
      <c r="D1" s="390"/>
      <c r="E1" s="390"/>
      <c r="F1" s="390"/>
      <c r="G1" s="390"/>
      <c r="H1" s="390"/>
    </row>
    <row r="2" spans="1:8" ht="25.5" customHeight="1">
      <c r="A2" s="44"/>
      <c r="B2" s="368" t="s">
        <v>1</v>
      </c>
      <c r="C2" s="368"/>
      <c r="D2" s="391">
        <f>IF('Français fin-CP'!D2&lt;&gt;"",'Français fin-CP'!D2,"")</f>
      </c>
      <c r="E2" s="391"/>
      <c r="F2" s="391"/>
      <c r="G2" s="391"/>
      <c r="H2" s="391"/>
    </row>
    <row r="3" spans="1:8" ht="25.5" customHeight="1">
      <c r="A3" s="44"/>
      <c r="B3" s="368" t="s">
        <v>4</v>
      </c>
      <c r="C3" s="368"/>
      <c r="D3" s="391">
        <f>IF('Français fin-CP'!AK3&lt;&gt;"",'Français fin-CP'!AK3,"")</f>
      </c>
      <c r="E3" s="391"/>
      <c r="F3" s="391"/>
      <c r="G3" s="391"/>
      <c r="H3" s="391"/>
    </row>
    <row r="4" spans="1:8" ht="25.5" customHeight="1">
      <c r="A4" s="44"/>
      <c r="B4" s="392" t="s">
        <v>165</v>
      </c>
      <c r="C4" s="392"/>
      <c r="D4" s="393" t="s">
        <v>345</v>
      </c>
      <c r="E4" s="393"/>
      <c r="F4" s="393"/>
      <c r="G4" s="68"/>
      <c r="H4" s="69"/>
    </row>
    <row r="5" spans="1:8" ht="36.75" customHeight="1">
      <c r="A5" s="45"/>
      <c r="B5" s="379" t="s">
        <v>162</v>
      </c>
      <c r="C5" s="379"/>
      <c r="D5" s="49" t="s">
        <v>163</v>
      </c>
      <c r="E5" s="49" t="s">
        <v>241</v>
      </c>
      <c r="F5" s="49" t="s">
        <v>47</v>
      </c>
      <c r="G5" s="50" t="s">
        <v>48</v>
      </c>
      <c r="H5" s="50" t="s">
        <v>164</v>
      </c>
    </row>
    <row r="6" spans="1:10" s="7" customFormat="1" ht="15.75" customHeight="1">
      <c r="A6" s="380"/>
      <c r="B6" s="375" t="s">
        <v>6</v>
      </c>
      <c r="C6" s="361" t="s">
        <v>133</v>
      </c>
      <c r="D6" s="361" t="s">
        <v>134</v>
      </c>
      <c r="E6" s="363" t="s">
        <v>298</v>
      </c>
      <c r="F6" s="53" t="s">
        <v>50</v>
      </c>
      <c r="G6" s="54" t="e">
        <f ca="1">OFFSET('Français fin-CP'!D$6,$C$66,0)</f>
        <v>#N/A</v>
      </c>
      <c r="H6" s="55" t="e">
        <f>IF(G6=1,"Acquis",IF(G6="A","Absence","En cours"))</f>
        <v>#N/A</v>
      </c>
      <c r="I6" s="6"/>
      <c r="J6" s="6"/>
    </row>
    <row r="7" spans="1:10" ht="15.75" customHeight="1">
      <c r="A7" s="380"/>
      <c r="B7" s="376"/>
      <c r="C7" s="361"/>
      <c r="D7" s="361"/>
      <c r="E7" s="361"/>
      <c r="F7" s="53" t="s">
        <v>51</v>
      </c>
      <c r="G7" s="54" t="e">
        <f ca="1">OFFSET('Français fin-CP'!E$6,$C$66,0)</f>
        <v>#N/A</v>
      </c>
      <c r="H7" s="55" t="e">
        <f aca="true" t="shared" si="0" ref="H7:H15">IF(G7=1,"Acquis",IF(G7="A","Absence","En cours"))</f>
        <v>#N/A</v>
      </c>
      <c r="I7" s="8"/>
      <c r="J7" s="8"/>
    </row>
    <row r="8" spans="1:8" ht="15.75" customHeight="1">
      <c r="A8" s="380"/>
      <c r="B8" s="376"/>
      <c r="C8" s="361"/>
      <c r="D8" s="361"/>
      <c r="E8" s="361"/>
      <c r="F8" s="53" t="s">
        <v>52</v>
      </c>
      <c r="G8" s="54" t="e">
        <f ca="1">OFFSET('Français fin-CP'!F$6,$C$66,0)</f>
        <v>#N/A</v>
      </c>
      <c r="H8" s="55" t="e">
        <f t="shared" si="0"/>
        <v>#N/A</v>
      </c>
    </row>
    <row r="9" spans="1:10" ht="15.75" customHeight="1">
      <c r="A9" s="380"/>
      <c r="B9" s="376"/>
      <c r="C9" s="361"/>
      <c r="D9" s="361"/>
      <c r="E9" s="361"/>
      <c r="F9" s="53" t="s">
        <v>53</v>
      </c>
      <c r="G9" s="54" t="e">
        <f ca="1">OFFSET('Français fin-CP'!G$6,$C$66,0)</f>
        <v>#N/A</v>
      </c>
      <c r="H9" s="55" t="e">
        <f t="shared" si="0"/>
        <v>#N/A</v>
      </c>
      <c r="I9" s="8"/>
      <c r="J9" s="8"/>
    </row>
    <row r="10" spans="1:10" ht="15.75" customHeight="1">
      <c r="A10" s="380"/>
      <c r="B10" s="376"/>
      <c r="C10" s="361"/>
      <c r="D10" s="361"/>
      <c r="E10" s="361"/>
      <c r="F10" s="53" t="s">
        <v>54</v>
      </c>
      <c r="G10" s="54" t="e">
        <f ca="1">OFFSET('Français fin-CP'!H$6,$C$66,0)</f>
        <v>#N/A</v>
      </c>
      <c r="H10" s="55" t="e">
        <f t="shared" si="0"/>
        <v>#N/A</v>
      </c>
      <c r="I10" s="8"/>
      <c r="J10" s="8"/>
    </row>
    <row r="11" spans="1:10" ht="15.75" customHeight="1">
      <c r="A11" s="380"/>
      <c r="B11" s="376"/>
      <c r="C11" s="361"/>
      <c r="D11" s="361"/>
      <c r="E11" s="361"/>
      <c r="F11" s="53" t="s">
        <v>55</v>
      </c>
      <c r="G11" s="54" t="e">
        <f ca="1">OFFSET('Français fin-CP'!I$6,$C$66,0)</f>
        <v>#N/A</v>
      </c>
      <c r="H11" s="55" t="e">
        <f t="shared" si="0"/>
        <v>#N/A</v>
      </c>
      <c r="I11" s="8"/>
      <c r="J11" s="8"/>
    </row>
    <row r="12" spans="1:10" s="7" customFormat="1" ht="15.75" customHeight="1">
      <c r="A12" s="380"/>
      <c r="B12" s="376"/>
      <c r="C12" s="361"/>
      <c r="D12" s="361"/>
      <c r="E12" s="361"/>
      <c r="F12" s="53" t="s">
        <v>56</v>
      </c>
      <c r="G12" s="54" t="e">
        <f ca="1">OFFSET('Français fin-CP'!J$6,$C$66,0)</f>
        <v>#N/A</v>
      </c>
      <c r="H12" s="55" t="e">
        <f t="shared" si="0"/>
        <v>#N/A</v>
      </c>
      <c r="I12" s="6"/>
      <c r="J12" s="6"/>
    </row>
    <row r="13" spans="1:10" ht="15.75" customHeight="1">
      <c r="A13" s="380"/>
      <c r="B13" s="376"/>
      <c r="C13" s="361"/>
      <c r="D13" s="361"/>
      <c r="E13" s="361"/>
      <c r="F13" s="53" t="s">
        <v>57</v>
      </c>
      <c r="G13" s="54" t="e">
        <f ca="1">OFFSET('Français fin-CP'!K$6,$C$66,0)</f>
        <v>#N/A</v>
      </c>
      <c r="H13" s="55" t="e">
        <f t="shared" si="0"/>
        <v>#N/A</v>
      </c>
      <c r="I13" s="8"/>
      <c r="J13" s="8"/>
    </row>
    <row r="14" spans="1:8" ht="15.75" customHeight="1">
      <c r="A14" s="380"/>
      <c r="B14" s="376"/>
      <c r="C14" s="361"/>
      <c r="D14" s="361"/>
      <c r="E14" s="361"/>
      <c r="F14" s="53" t="s">
        <v>58</v>
      </c>
      <c r="G14" s="54" t="e">
        <f ca="1">OFFSET('Français fin-CP'!L$6,$C$66,0)</f>
        <v>#N/A</v>
      </c>
      <c r="H14" s="55" t="e">
        <f t="shared" si="0"/>
        <v>#N/A</v>
      </c>
    </row>
    <row r="15" spans="1:8" ht="15.75" customHeight="1">
      <c r="A15" s="380"/>
      <c r="B15" s="376"/>
      <c r="C15" s="361"/>
      <c r="D15" s="361"/>
      <c r="E15" s="361"/>
      <c r="F15" s="53" t="s">
        <v>59</v>
      </c>
      <c r="G15" s="54" t="e">
        <f ca="1">OFFSET('Français fin-CP'!M$6,$C$66,0)</f>
        <v>#N/A</v>
      </c>
      <c r="H15" s="55" t="e">
        <f t="shared" si="0"/>
        <v>#N/A</v>
      </c>
    </row>
    <row r="16" spans="1:8" ht="15.75" customHeight="1">
      <c r="A16" s="380"/>
      <c r="B16" s="376"/>
      <c r="C16" s="361"/>
      <c r="D16" s="361"/>
      <c r="E16" s="361"/>
      <c r="F16" s="53" t="s">
        <v>122</v>
      </c>
      <c r="G16" s="54" t="e">
        <f ca="1">OFFSET('Français fin-CP'!N$6,$C$66,0)</f>
        <v>#N/A</v>
      </c>
      <c r="H16" s="55" t="e">
        <f aca="true" t="shared" si="1" ref="H16:H31">IF(G16=1,"Acquis",IF(G16="A","Absence","En cours"))</f>
        <v>#N/A</v>
      </c>
    </row>
    <row r="17" spans="1:8" ht="15.75" customHeight="1">
      <c r="A17" s="380"/>
      <c r="B17" s="376"/>
      <c r="C17" s="361"/>
      <c r="D17" s="361"/>
      <c r="E17" s="361"/>
      <c r="F17" s="53" t="s">
        <v>123</v>
      </c>
      <c r="G17" s="54" t="e">
        <f ca="1">OFFSET('Français fin-CP'!O$6,$C$66,0)</f>
        <v>#N/A</v>
      </c>
      <c r="H17" s="55" t="e">
        <f t="shared" si="1"/>
        <v>#N/A</v>
      </c>
    </row>
    <row r="18" spans="1:8" ht="15.75" customHeight="1">
      <c r="A18" s="380"/>
      <c r="B18" s="376"/>
      <c r="C18" s="362"/>
      <c r="D18" s="362"/>
      <c r="E18" s="362"/>
      <c r="F18" s="53" t="s">
        <v>124</v>
      </c>
      <c r="G18" s="54" t="e">
        <f ca="1">OFFSET('Français fin-CP'!P$6,$C$66,0)</f>
        <v>#N/A</v>
      </c>
      <c r="H18" s="55" t="e">
        <f t="shared" si="1"/>
        <v>#N/A</v>
      </c>
    </row>
    <row r="19" spans="1:8" ht="15.75" customHeight="1">
      <c r="A19" s="380"/>
      <c r="B19" s="376"/>
      <c r="C19" s="362"/>
      <c r="D19" s="362"/>
      <c r="E19" s="362"/>
      <c r="F19" s="53" t="s">
        <v>125</v>
      </c>
      <c r="G19" s="54" t="e">
        <f ca="1">OFFSET('Français fin-CP'!Q$6,$C$66,0)</f>
        <v>#N/A</v>
      </c>
      <c r="H19" s="55" t="e">
        <f t="shared" si="1"/>
        <v>#N/A</v>
      </c>
    </row>
    <row r="20" spans="1:8" ht="15.75" customHeight="1">
      <c r="A20" s="380"/>
      <c r="B20" s="376"/>
      <c r="C20" s="362"/>
      <c r="D20" s="362"/>
      <c r="E20" s="362"/>
      <c r="F20" s="53" t="s">
        <v>126</v>
      </c>
      <c r="G20" s="54" t="e">
        <f ca="1">OFFSET('Français fin-CP'!R$6,$C$66,0)</f>
        <v>#N/A</v>
      </c>
      <c r="H20" s="55" t="e">
        <f t="shared" si="1"/>
        <v>#N/A</v>
      </c>
    </row>
    <row r="21" spans="1:8" ht="15.75" customHeight="1">
      <c r="A21" s="380"/>
      <c r="B21" s="376"/>
      <c r="C21" s="362"/>
      <c r="D21" s="362"/>
      <c r="E21" s="362"/>
      <c r="F21" s="53" t="s">
        <v>127</v>
      </c>
      <c r="G21" s="54" t="e">
        <f ca="1">OFFSET('Français fin-CP'!S$6,$C$66,0)</f>
        <v>#N/A</v>
      </c>
      <c r="H21" s="55" t="e">
        <f t="shared" si="1"/>
        <v>#N/A</v>
      </c>
    </row>
    <row r="22" spans="1:8" ht="15.75" customHeight="1">
      <c r="A22" s="380"/>
      <c r="B22" s="376"/>
      <c r="C22" s="362"/>
      <c r="D22" s="362"/>
      <c r="E22" s="362"/>
      <c r="F22" s="53" t="s">
        <v>128</v>
      </c>
      <c r="G22" s="54" t="e">
        <f ca="1">OFFSET('Français fin-CP'!T$6,$C$66,0)</f>
        <v>#N/A</v>
      </c>
      <c r="H22" s="55" t="e">
        <f t="shared" si="1"/>
        <v>#N/A</v>
      </c>
    </row>
    <row r="23" spans="1:8" ht="15.75" customHeight="1">
      <c r="A23" s="380"/>
      <c r="B23" s="376"/>
      <c r="C23" s="362"/>
      <c r="D23" s="362"/>
      <c r="E23" s="362"/>
      <c r="F23" s="53" t="s">
        <v>129</v>
      </c>
      <c r="G23" s="54" t="e">
        <f ca="1">OFFSET('Français fin-CP'!U$6,$C$66,0)</f>
        <v>#N/A</v>
      </c>
      <c r="H23" s="55" t="e">
        <f t="shared" si="1"/>
        <v>#N/A</v>
      </c>
    </row>
    <row r="24" spans="1:8" ht="36" customHeight="1">
      <c r="A24" s="380"/>
      <c r="B24" s="376"/>
      <c r="C24" s="70" t="s">
        <v>137</v>
      </c>
      <c r="D24" s="71" t="s">
        <v>138</v>
      </c>
      <c r="E24" s="72" t="s">
        <v>299</v>
      </c>
      <c r="F24" s="53" t="s">
        <v>130</v>
      </c>
      <c r="G24" s="54" t="e">
        <f ca="1">OFFSET('Français fin-CP'!V$6,$C$66,0)</f>
        <v>#N/A</v>
      </c>
      <c r="H24" s="55" t="e">
        <f t="shared" si="1"/>
        <v>#N/A</v>
      </c>
    </row>
    <row r="25" spans="1:8" ht="60" customHeight="1">
      <c r="A25" s="380"/>
      <c r="B25" s="376"/>
      <c r="C25" s="52" t="s">
        <v>135</v>
      </c>
      <c r="D25" s="71" t="s">
        <v>136</v>
      </c>
      <c r="E25" s="366" t="s">
        <v>305</v>
      </c>
      <c r="F25" s="53" t="s">
        <v>131</v>
      </c>
      <c r="G25" s="54" t="e">
        <f ca="1">OFFSET('Français fin-CP'!W$6,$C$66,0)</f>
        <v>#N/A</v>
      </c>
      <c r="H25" s="55" t="e">
        <f t="shared" si="1"/>
        <v>#N/A</v>
      </c>
    </row>
    <row r="26" spans="1:8" ht="34.5" customHeight="1">
      <c r="A26" s="380"/>
      <c r="B26" s="376"/>
      <c r="C26" s="361" t="s">
        <v>139</v>
      </c>
      <c r="D26" s="361" t="s">
        <v>140</v>
      </c>
      <c r="E26" s="367"/>
      <c r="F26" s="53" t="s">
        <v>132</v>
      </c>
      <c r="G26" s="54" t="e">
        <f ca="1">OFFSET('Français fin-CP'!X$6,$C$66,0)</f>
        <v>#N/A</v>
      </c>
      <c r="H26" s="55" t="e">
        <f t="shared" si="1"/>
        <v>#N/A</v>
      </c>
    </row>
    <row r="27" spans="1:8" ht="34.5" customHeight="1">
      <c r="A27" s="380"/>
      <c r="B27" s="376"/>
      <c r="C27" s="361"/>
      <c r="D27" s="361"/>
      <c r="E27" s="367"/>
      <c r="F27" s="53" t="s">
        <v>300</v>
      </c>
      <c r="G27" s="54" t="e">
        <f ca="1">OFFSET('Français fin-CP'!Y$6,$C$66,0)</f>
        <v>#N/A</v>
      </c>
      <c r="H27" s="55" t="e">
        <f t="shared" si="1"/>
        <v>#N/A</v>
      </c>
    </row>
    <row r="28" spans="1:10" ht="30.75" customHeight="1">
      <c r="A28" s="51"/>
      <c r="B28" s="377"/>
      <c r="C28" s="363" t="s">
        <v>306</v>
      </c>
      <c r="D28" s="363" t="s">
        <v>307</v>
      </c>
      <c r="E28" s="363" t="s">
        <v>308</v>
      </c>
      <c r="F28" s="53" t="s">
        <v>301</v>
      </c>
      <c r="G28" s="54" t="e">
        <f ca="1">OFFSET('Français fin-CP'!Z$6,$C$66,0)</f>
        <v>#N/A</v>
      </c>
      <c r="H28" s="55" t="e">
        <f t="shared" si="1"/>
        <v>#N/A</v>
      </c>
      <c r="I28" s="8"/>
      <c r="J28" s="8"/>
    </row>
    <row r="29" spans="1:10" ht="30.75" customHeight="1">
      <c r="A29" s="51"/>
      <c r="B29" s="377"/>
      <c r="C29" s="361"/>
      <c r="D29" s="361"/>
      <c r="E29" s="361"/>
      <c r="F29" s="53" t="s">
        <v>302</v>
      </c>
      <c r="G29" s="54" t="e">
        <f ca="1">OFFSET('Français fin-CP'!AA$6,$C$66,0)</f>
        <v>#N/A</v>
      </c>
      <c r="H29" s="55" t="e">
        <f t="shared" si="1"/>
        <v>#N/A</v>
      </c>
      <c r="I29" s="8"/>
      <c r="J29" s="8"/>
    </row>
    <row r="30" spans="1:10" ht="30.75" customHeight="1">
      <c r="A30" s="51"/>
      <c r="B30" s="377"/>
      <c r="C30" s="361"/>
      <c r="D30" s="361"/>
      <c r="E30" s="361"/>
      <c r="F30" s="53" t="s">
        <v>303</v>
      </c>
      <c r="G30" s="54" t="e">
        <f ca="1">OFFSET('Français fin-CP'!AB$6,$C$66,0)</f>
        <v>#N/A</v>
      </c>
      <c r="H30" s="55" t="e">
        <f t="shared" si="1"/>
        <v>#N/A</v>
      </c>
      <c r="I30" s="8"/>
      <c r="J30" s="8"/>
    </row>
    <row r="31" spans="1:10" ht="30.75" customHeight="1">
      <c r="A31" s="51"/>
      <c r="B31" s="378"/>
      <c r="C31" s="361"/>
      <c r="D31" s="361"/>
      <c r="E31" s="361"/>
      <c r="F31" s="53" t="s">
        <v>304</v>
      </c>
      <c r="G31" s="54" t="e">
        <f ca="1">OFFSET('Français fin-CP'!AC$6,$C$66,0)</f>
        <v>#N/A</v>
      </c>
      <c r="H31" s="55" t="e">
        <f t="shared" si="1"/>
        <v>#N/A</v>
      </c>
      <c r="I31" s="8"/>
      <c r="J31" s="8"/>
    </row>
    <row r="32" spans="1:10" s="10" customFormat="1" ht="15.75" customHeight="1">
      <c r="A32" s="46"/>
      <c r="B32" s="373"/>
      <c r="C32" s="373"/>
      <c r="D32" s="374" t="s">
        <v>294</v>
      </c>
      <c r="E32" s="374"/>
      <c r="F32" s="50">
        <f>COUNTIF(G6:G31,1)</f>
        <v>0</v>
      </c>
      <c r="G32" s="57"/>
      <c r="H32" s="58" t="s">
        <v>49</v>
      </c>
      <c r="I32" s="9"/>
      <c r="J32" s="9"/>
    </row>
    <row r="33" spans="1:8" s="21" customFormat="1" ht="58.5" customHeight="1">
      <c r="A33" s="43"/>
      <c r="B33" s="73"/>
      <c r="C33" s="73"/>
      <c r="D33" s="74"/>
      <c r="E33" s="74"/>
      <c r="F33" s="75"/>
      <c r="G33" s="76"/>
      <c r="H33" s="77"/>
    </row>
    <row r="34" spans="1:8" s="25" customFormat="1" ht="27" customHeight="1">
      <c r="A34" s="26"/>
      <c r="B34" s="368" t="s">
        <v>1</v>
      </c>
      <c r="C34" s="368"/>
      <c r="D34" s="364">
        <f>D2</f>
      </c>
      <c r="E34" s="365"/>
      <c r="F34" s="365"/>
      <c r="G34" s="365"/>
      <c r="H34" s="365"/>
    </row>
    <row r="35" spans="1:8" s="25" customFormat="1" ht="18" customHeight="1">
      <c r="A35" s="26"/>
      <c r="B35" s="368" t="s">
        <v>4</v>
      </c>
      <c r="C35" s="368"/>
      <c r="D35" s="364">
        <f>D3</f>
      </c>
      <c r="E35" s="365"/>
      <c r="F35" s="365"/>
      <c r="G35" s="365"/>
      <c r="H35" s="365"/>
    </row>
    <row r="36" spans="1:8" s="25" customFormat="1" ht="18" customHeight="1">
      <c r="A36" s="26"/>
      <c r="B36" s="369" t="s">
        <v>165</v>
      </c>
      <c r="C36" s="370"/>
      <c r="D36" s="371">
        <f>D4</f>
      </c>
      <c r="E36" s="372"/>
      <c r="F36" s="372"/>
      <c r="G36" s="78"/>
      <c r="H36" s="79"/>
    </row>
    <row r="37" spans="1:10" ht="21.75" customHeight="1">
      <c r="A37" s="386"/>
      <c r="B37" s="387" t="s">
        <v>7</v>
      </c>
      <c r="C37" s="384" t="s">
        <v>141</v>
      </c>
      <c r="D37" s="385" t="s">
        <v>142</v>
      </c>
      <c r="E37" s="381" t="s">
        <v>309</v>
      </c>
      <c r="F37" s="53" t="s">
        <v>199</v>
      </c>
      <c r="G37" s="54" t="e">
        <f ca="1">OFFSET('Français fin-CP'!AD$6,$C$66,0)</f>
        <v>#N/A</v>
      </c>
      <c r="H37" s="55" t="e">
        <f>IF(G37=1,"Acquis",IF(G37="A","Absence","En cours"))</f>
        <v>#N/A</v>
      </c>
      <c r="I37" s="8"/>
      <c r="J37" s="8"/>
    </row>
    <row r="38" spans="1:10" s="7" customFormat="1" ht="21.75" customHeight="1">
      <c r="A38" s="386"/>
      <c r="B38" s="387"/>
      <c r="C38" s="384"/>
      <c r="D38" s="385"/>
      <c r="E38" s="381"/>
      <c r="F38" s="53" t="s">
        <v>311</v>
      </c>
      <c r="G38" s="54" t="e">
        <f ca="1">OFFSET('Français fin-CP'!AE$6,$C$66,0)</f>
        <v>#N/A</v>
      </c>
      <c r="H38" s="55" t="e">
        <f aca="true" t="shared" si="2" ref="H38:H43">IF(G38=1,"Acquis",IF(G38="A","Absence","En cours"))</f>
        <v>#N/A</v>
      </c>
      <c r="I38" s="6"/>
      <c r="J38" s="6"/>
    </row>
    <row r="39" spans="1:10" ht="21.75" customHeight="1">
      <c r="A39" s="386"/>
      <c r="B39" s="387"/>
      <c r="C39" s="384"/>
      <c r="D39" s="385"/>
      <c r="E39" s="381"/>
      <c r="F39" s="53" t="s">
        <v>312</v>
      </c>
      <c r="G39" s="54" t="e">
        <f ca="1">OFFSET('Français fin-CP'!AF$6,$C$66,0)</f>
        <v>#N/A</v>
      </c>
      <c r="H39" s="55" t="e">
        <f t="shared" si="2"/>
        <v>#N/A</v>
      </c>
      <c r="I39" s="8"/>
      <c r="J39" s="8"/>
    </row>
    <row r="40" spans="1:8" ht="65.25" customHeight="1">
      <c r="A40" s="386"/>
      <c r="B40" s="387"/>
      <c r="C40" s="59" t="s">
        <v>143</v>
      </c>
      <c r="D40" s="60" t="s">
        <v>144</v>
      </c>
      <c r="E40" s="80" t="s">
        <v>310</v>
      </c>
      <c r="F40" s="53" t="s">
        <v>313</v>
      </c>
      <c r="G40" s="54" t="e">
        <f ca="1">OFFSET('Français fin-CP'!AG$6,$C$66,0)</f>
        <v>#N/A</v>
      </c>
      <c r="H40" s="55" t="e">
        <f t="shared" si="2"/>
        <v>#N/A</v>
      </c>
    </row>
    <row r="41" spans="1:8" ht="13.5" customHeight="1">
      <c r="A41" s="386"/>
      <c r="B41" s="387"/>
      <c r="C41" s="389" t="s">
        <v>317</v>
      </c>
      <c r="D41" s="382" t="s">
        <v>318</v>
      </c>
      <c r="E41" s="383" t="s">
        <v>319</v>
      </c>
      <c r="F41" s="53" t="s">
        <v>314</v>
      </c>
      <c r="G41" s="54" t="e">
        <f ca="1">OFFSET('Français fin-CP'!AH$6,$C$66,0)</f>
        <v>#N/A</v>
      </c>
      <c r="H41" s="55" t="e">
        <f t="shared" si="2"/>
        <v>#N/A</v>
      </c>
    </row>
    <row r="42" spans="1:8" ht="13.5" customHeight="1">
      <c r="A42" s="386"/>
      <c r="B42" s="387"/>
      <c r="C42" s="362"/>
      <c r="D42" s="362"/>
      <c r="E42" s="362"/>
      <c r="F42" s="53" t="s">
        <v>315</v>
      </c>
      <c r="G42" s="54" t="e">
        <f ca="1">OFFSET('Français fin-CP'!AI$6,$C$66,0)</f>
        <v>#N/A</v>
      </c>
      <c r="H42" s="55" t="e">
        <f t="shared" si="2"/>
        <v>#N/A</v>
      </c>
    </row>
    <row r="43" spans="1:8" ht="13.5" customHeight="1">
      <c r="A43" s="41"/>
      <c r="B43" s="388"/>
      <c r="C43" s="362"/>
      <c r="D43" s="362"/>
      <c r="E43" s="362"/>
      <c r="F43" s="53" t="s">
        <v>316</v>
      </c>
      <c r="G43" s="54" t="e">
        <f ca="1">OFFSET('Français fin-CP'!AJ$6,$C$66,0)</f>
        <v>#N/A</v>
      </c>
      <c r="H43" s="55" t="e">
        <f t="shared" si="2"/>
        <v>#N/A</v>
      </c>
    </row>
    <row r="44" spans="1:8" s="10" customFormat="1" ht="15.75" customHeight="1">
      <c r="A44" s="29"/>
      <c r="B44" s="404"/>
      <c r="C44" s="404"/>
      <c r="D44" s="374" t="s">
        <v>295</v>
      </c>
      <c r="E44" s="374"/>
      <c r="F44" s="50">
        <f>COUNTIF(G37:G43,1)</f>
        <v>0</v>
      </c>
      <c r="G44" s="57"/>
      <c r="H44" s="58" t="s">
        <v>49</v>
      </c>
    </row>
    <row r="45" spans="1:8" ht="19.5" customHeight="1">
      <c r="A45" s="394"/>
      <c r="B45" s="397" t="s">
        <v>151</v>
      </c>
      <c r="C45" s="81" t="s">
        <v>145</v>
      </c>
      <c r="D45" s="81"/>
      <c r="E45" s="81" t="s">
        <v>320</v>
      </c>
      <c r="F45" s="82" t="s">
        <v>200</v>
      </c>
      <c r="G45" s="54" t="e">
        <f ca="1">OFFSET('Français fin-CP'!AK$6,$C$66,0)</f>
        <v>#N/A</v>
      </c>
      <c r="H45" s="55" t="e">
        <f>IF(G45=1,"Acquis",IF(G45="A","Absence","En cours"))</f>
        <v>#N/A</v>
      </c>
    </row>
    <row r="46" spans="1:8" ht="14.25" customHeight="1">
      <c r="A46" s="394"/>
      <c r="B46" s="398"/>
      <c r="C46" s="395" t="s">
        <v>146</v>
      </c>
      <c r="D46" s="395" t="s">
        <v>147</v>
      </c>
      <c r="E46" s="395" t="s">
        <v>321</v>
      </c>
      <c r="F46" s="82" t="s">
        <v>201</v>
      </c>
      <c r="G46" s="54" t="e">
        <f ca="1">OFFSET('Français fin-CP'!AL$6,$C$66,0)</f>
        <v>#N/A</v>
      </c>
      <c r="H46" s="55" t="e">
        <f aca="true" t="shared" si="3" ref="H46:H62">IF(G46=1,"Acquis",IF(G46="A","Absence","En cours"))</f>
        <v>#N/A</v>
      </c>
    </row>
    <row r="47" spans="1:8" ht="14.25" customHeight="1">
      <c r="A47" s="394"/>
      <c r="B47" s="398"/>
      <c r="C47" s="362"/>
      <c r="D47" s="362"/>
      <c r="E47" s="362"/>
      <c r="F47" s="82" t="s">
        <v>202</v>
      </c>
      <c r="G47" s="54" t="e">
        <f ca="1">OFFSET('Français fin-CP'!AM$6,$C$66,0)</f>
        <v>#N/A</v>
      </c>
      <c r="H47" s="55" t="e">
        <f t="shared" si="3"/>
        <v>#N/A</v>
      </c>
    </row>
    <row r="48" spans="1:8" ht="32.25" customHeight="1">
      <c r="A48" s="394"/>
      <c r="B48" s="398"/>
      <c r="C48" s="395" t="s">
        <v>148</v>
      </c>
      <c r="D48" s="395" t="s">
        <v>149</v>
      </c>
      <c r="E48" s="396" t="s">
        <v>322</v>
      </c>
      <c r="F48" s="82" t="s">
        <v>203</v>
      </c>
      <c r="G48" s="54" t="e">
        <f ca="1">OFFSET('Français fin-CP'!AN$6,$C$66,0)</f>
        <v>#N/A</v>
      </c>
      <c r="H48" s="55" t="e">
        <f t="shared" si="3"/>
        <v>#N/A</v>
      </c>
    </row>
    <row r="49" spans="1:8" ht="32.25" customHeight="1">
      <c r="A49" s="394"/>
      <c r="B49" s="398"/>
      <c r="C49" s="362"/>
      <c r="D49" s="362"/>
      <c r="E49" s="362"/>
      <c r="F49" s="82" t="s">
        <v>324</v>
      </c>
      <c r="G49" s="54" t="e">
        <f ca="1">OFFSET('Français fin-CP'!AO$6,$C$66,0)</f>
        <v>#N/A</v>
      </c>
      <c r="H49" s="55" t="e">
        <f t="shared" si="3"/>
        <v>#N/A</v>
      </c>
    </row>
    <row r="50" spans="1:8" ht="24" customHeight="1">
      <c r="A50" s="394"/>
      <c r="B50" s="399" t="s">
        <v>152</v>
      </c>
      <c r="C50" s="395" t="s">
        <v>154</v>
      </c>
      <c r="D50" s="401" t="s">
        <v>155</v>
      </c>
      <c r="E50" s="402" t="s">
        <v>323</v>
      </c>
      <c r="F50" s="82" t="s">
        <v>325</v>
      </c>
      <c r="G50" s="54" t="e">
        <f ca="1">OFFSET('Français fin-CP'!AP$6,$C$66,0)</f>
        <v>#N/A</v>
      </c>
      <c r="H50" s="55" t="e">
        <f t="shared" si="3"/>
        <v>#N/A</v>
      </c>
    </row>
    <row r="51" spans="1:8" ht="24" customHeight="1">
      <c r="A51" s="394"/>
      <c r="B51" s="400"/>
      <c r="C51" s="395"/>
      <c r="D51" s="401"/>
      <c r="E51" s="403"/>
      <c r="F51" s="82" t="s">
        <v>326</v>
      </c>
      <c r="G51" s="54" t="e">
        <f ca="1">OFFSET('Français fin-CP'!AQ$6,$C$66,0)</f>
        <v>#N/A</v>
      </c>
      <c r="H51" s="55" t="e">
        <f t="shared" si="3"/>
        <v>#N/A</v>
      </c>
    </row>
    <row r="52" spans="1:8" ht="24" customHeight="1">
      <c r="A52" s="394"/>
      <c r="B52" s="400"/>
      <c r="C52" s="395"/>
      <c r="D52" s="401"/>
      <c r="E52" s="403"/>
      <c r="F52" s="82" t="s">
        <v>327</v>
      </c>
      <c r="G52" s="54" t="e">
        <f ca="1">OFFSET('Français fin-CP'!AR$6,$C$66,0)</f>
        <v>#N/A</v>
      </c>
      <c r="H52" s="55" t="e">
        <f t="shared" si="3"/>
        <v>#N/A</v>
      </c>
    </row>
    <row r="53" spans="1:8" ht="24" customHeight="1">
      <c r="A53" s="394"/>
      <c r="B53" s="400"/>
      <c r="C53" s="362"/>
      <c r="D53" s="362"/>
      <c r="E53" s="362"/>
      <c r="F53" s="82" t="s">
        <v>328</v>
      </c>
      <c r="G53" s="54" t="e">
        <f ca="1">OFFSET('Français fin-CP'!AS$6,$C$66,0)</f>
        <v>#N/A</v>
      </c>
      <c r="H53" s="55" t="e">
        <f t="shared" si="3"/>
        <v>#N/A</v>
      </c>
    </row>
    <row r="54" spans="1:8" ht="24" customHeight="1">
      <c r="A54" s="394"/>
      <c r="B54" s="400"/>
      <c r="C54" s="362"/>
      <c r="D54" s="362"/>
      <c r="E54" s="362"/>
      <c r="F54" s="82" t="s">
        <v>329</v>
      </c>
      <c r="G54" s="54" t="e">
        <f ca="1">OFFSET('Français fin-CP'!AT$6,$C$66,0)</f>
        <v>#N/A</v>
      </c>
      <c r="H54" s="55" t="e">
        <f t="shared" si="3"/>
        <v>#N/A</v>
      </c>
    </row>
    <row r="55" spans="1:8" ht="47.25" customHeight="1">
      <c r="A55" s="394"/>
      <c r="B55" s="400"/>
      <c r="C55" s="395" t="s">
        <v>156</v>
      </c>
      <c r="D55" s="401" t="s">
        <v>157</v>
      </c>
      <c r="E55" s="396" t="s">
        <v>330</v>
      </c>
      <c r="F55" s="82" t="s">
        <v>331</v>
      </c>
      <c r="G55" s="54" t="e">
        <f ca="1">OFFSET('Français fin-CP'!AU$6,$C$66,0)</f>
        <v>#N/A</v>
      </c>
      <c r="H55" s="55" t="e">
        <f t="shared" si="3"/>
        <v>#N/A</v>
      </c>
    </row>
    <row r="56" spans="1:8" ht="47.25" customHeight="1">
      <c r="A56" s="394"/>
      <c r="B56" s="377"/>
      <c r="C56" s="362"/>
      <c r="D56" s="362"/>
      <c r="E56" s="362"/>
      <c r="F56" s="82" t="s">
        <v>332</v>
      </c>
      <c r="G56" s="54" t="e">
        <f ca="1">OFFSET('Français fin-CP'!AV$6,$C$66,0)</f>
        <v>#N/A</v>
      </c>
      <c r="H56" s="55" t="e">
        <f t="shared" si="3"/>
        <v>#N/A</v>
      </c>
    </row>
    <row r="57" spans="1:8" ht="47.25" customHeight="1">
      <c r="A57" s="394"/>
      <c r="B57" s="378"/>
      <c r="C57" s="362"/>
      <c r="D57" s="362"/>
      <c r="E57" s="362"/>
      <c r="F57" s="82" t="s">
        <v>333</v>
      </c>
      <c r="G57" s="54" t="e">
        <f ca="1">OFFSET('Français fin-CP'!AW$6,$C$66,0)</f>
        <v>#N/A</v>
      </c>
      <c r="H57" s="55" t="e">
        <f t="shared" si="3"/>
        <v>#N/A</v>
      </c>
    </row>
    <row r="58" spans="1:8" s="27" customFormat="1" ht="46.5" customHeight="1">
      <c r="A58" s="394"/>
      <c r="B58" s="397" t="s">
        <v>153</v>
      </c>
      <c r="C58" s="56" t="s">
        <v>158</v>
      </c>
      <c r="D58" s="56" t="s">
        <v>159</v>
      </c>
      <c r="E58" s="56" t="s">
        <v>343</v>
      </c>
      <c r="F58" s="82" t="s">
        <v>334</v>
      </c>
      <c r="G58" s="54" t="e">
        <f ca="1">OFFSET('Français fin-CP'!AX$6,$C$66,0)</f>
        <v>#N/A</v>
      </c>
      <c r="H58" s="55" t="e">
        <f t="shared" si="3"/>
        <v>#N/A</v>
      </c>
    </row>
    <row r="59" spans="1:8" s="27" customFormat="1" ht="30.75" customHeight="1">
      <c r="A59" s="394"/>
      <c r="B59" s="388"/>
      <c r="C59" s="64" t="s">
        <v>339</v>
      </c>
      <c r="D59" s="56" t="s">
        <v>340</v>
      </c>
      <c r="E59" s="56" t="s">
        <v>341</v>
      </c>
      <c r="F59" s="82" t="s">
        <v>335</v>
      </c>
      <c r="G59" s="54" t="e">
        <f ca="1">OFFSET('Français fin-CP'!AY$6,$C$66,0)</f>
        <v>#N/A</v>
      </c>
      <c r="H59" s="55" t="e">
        <f t="shared" si="3"/>
        <v>#N/A</v>
      </c>
    </row>
    <row r="60" spans="1:8" s="27" customFormat="1" ht="21.75" customHeight="1">
      <c r="A60" s="394"/>
      <c r="B60" s="388"/>
      <c r="C60" s="395" t="s">
        <v>160</v>
      </c>
      <c r="D60" s="401" t="s">
        <v>161</v>
      </c>
      <c r="E60" s="395" t="s">
        <v>342</v>
      </c>
      <c r="F60" s="82" t="s">
        <v>336</v>
      </c>
      <c r="G60" s="54" t="e">
        <f ca="1">OFFSET('Français fin-CP'!AZ$6,$C$66,0)</f>
        <v>#N/A</v>
      </c>
      <c r="H60" s="55" t="e">
        <f t="shared" si="3"/>
        <v>#N/A</v>
      </c>
    </row>
    <row r="61" spans="1:8" s="27" customFormat="1" ht="21.75" customHeight="1">
      <c r="A61" s="394"/>
      <c r="B61" s="388"/>
      <c r="C61" s="362"/>
      <c r="D61" s="362"/>
      <c r="E61" s="362"/>
      <c r="F61" s="82" t="s">
        <v>337</v>
      </c>
      <c r="G61" s="54" t="e">
        <f ca="1">OFFSET('Français fin-CP'!BA$6,$C$66,0)</f>
        <v>#N/A</v>
      </c>
      <c r="H61" s="55" t="e">
        <f t="shared" si="3"/>
        <v>#N/A</v>
      </c>
    </row>
    <row r="62" spans="1:8" s="28" customFormat="1" ht="21.75" customHeight="1">
      <c r="A62" s="394"/>
      <c r="B62" s="388"/>
      <c r="C62" s="362"/>
      <c r="D62" s="362"/>
      <c r="E62" s="362"/>
      <c r="F62" s="82" t="s">
        <v>338</v>
      </c>
      <c r="G62" s="54" t="e">
        <f ca="1">OFFSET('Français fin-CP'!BB$6,$C$66,0)</f>
        <v>#N/A</v>
      </c>
      <c r="H62" s="55" t="e">
        <f t="shared" si="3"/>
        <v>#N/A</v>
      </c>
    </row>
    <row r="63" spans="1:8" s="10" customFormat="1" ht="15.75" customHeight="1">
      <c r="A63" s="30"/>
      <c r="B63" s="407"/>
      <c r="C63" s="407"/>
      <c r="D63" s="408" t="s">
        <v>296</v>
      </c>
      <c r="E63" s="408"/>
      <c r="F63" s="50">
        <f>COUNTIF(G45:G62,1)</f>
        <v>0</v>
      </c>
      <c r="G63" s="57"/>
      <c r="H63" s="58" t="s">
        <v>49</v>
      </c>
    </row>
    <row r="64" spans="1:8" s="10" customFormat="1" ht="15.75" customHeight="1">
      <c r="A64" s="11"/>
      <c r="B64" s="405"/>
      <c r="C64" s="405"/>
      <c r="D64" s="406" t="s">
        <v>150</v>
      </c>
      <c r="E64" s="406"/>
      <c r="F64" s="83">
        <f>F32+F44+F63</f>
        <v>0</v>
      </c>
      <c r="G64" s="84"/>
      <c r="H64" s="85" t="s">
        <v>49</v>
      </c>
    </row>
    <row r="65" spans="1:8" s="14" customFormat="1" ht="31.5" customHeight="1" hidden="1">
      <c r="A65" s="12"/>
      <c r="B65" s="12"/>
      <c r="C65" s="12"/>
      <c r="D65" s="12"/>
      <c r="E65" s="12"/>
      <c r="F65" s="13"/>
      <c r="G65" s="12"/>
      <c r="H65" s="12"/>
    </row>
    <row r="66" spans="1:31" s="19" customFormat="1" ht="12.75" customHeight="1" hidden="1">
      <c r="A66" s="15"/>
      <c r="B66" s="16" t="s">
        <v>13</v>
      </c>
      <c r="C66" s="17" t="e">
        <f>MATCH(D4,'Français fin-CP'!B6:B40,0)-1</f>
        <v>#N/A</v>
      </c>
      <c r="D66" s="18"/>
      <c r="E66" s="18"/>
      <c r="AE66" s="20"/>
    </row>
    <row r="67" spans="1:31" s="10" customFormat="1" ht="12.75" customHeight="1" hidden="1">
      <c r="A67" s="21">
        <v>1</v>
      </c>
      <c r="B67" s="22">
        <f>IF('Français fin-CP'!B6&lt;&gt;"",'Français fin-CP'!B6,"")</f>
      </c>
      <c r="C67" s="9"/>
      <c r="D67" s="9"/>
      <c r="E67" s="9"/>
      <c r="F67" s="9"/>
      <c r="G67" s="9"/>
      <c r="H67" s="9"/>
      <c r="AE67" s="20"/>
    </row>
    <row r="68" spans="1:31" s="10" customFormat="1" ht="12.75" customHeight="1" hidden="1">
      <c r="A68" s="21">
        <v>2</v>
      </c>
      <c r="B68" s="22">
        <f>IF('Français fin-CP'!B7&lt;&gt;"",'Français fin-CP'!B7,"")</f>
      </c>
      <c r="C68" s="9"/>
      <c r="D68" s="9"/>
      <c r="E68" s="9"/>
      <c r="F68" s="9"/>
      <c r="G68" s="9"/>
      <c r="H68" s="9"/>
      <c r="AE68" s="20"/>
    </row>
    <row r="69" spans="1:31" s="10" customFormat="1" ht="12.75" customHeight="1" hidden="1">
      <c r="A69" s="21">
        <v>3</v>
      </c>
      <c r="B69" s="22">
        <f>IF('Français fin-CP'!B8&lt;&gt;"",'Français fin-CP'!B8,"")</f>
      </c>
      <c r="C69" s="9"/>
      <c r="D69" s="9"/>
      <c r="E69" s="9"/>
      <c r="F69" s="9"/>
      <c r="G69" s="9"/>
      <c r="H69" s="9"/>
      <c r="AE69" s="20"/>
    </row>
    <row r="70" spans="1:31" s="10" customFormat="1" ht="12.75" customHeight="1" hidden="1">
      <c r="A70" s="21">
        <v>4</v>
      </c>
      <c r="B70" s="22">
        <f>IF('Français fin-CP'!B9&lt;&gt;"",'Français fin-CP'!B9,"")</f>
      </c>
      <c r="C70" s="9"/>
      <c r="D70" s="9"/>
      <c r="E70" s="9"/>
      <c r="F70" s="9"/>
      <c r="G70" s="9"/>
      <c r="H70" s="9"/>
      <c r="AE70" s="20"/>
    </row>
    <row r="71" spans="1:31" s="10" customFormat="1" ht="12.75" customHeight="1" hidden="1">
      <c r="A71" s="21">
        <v>5</v>
      </c>
      <c r="B71" s="22">
        <f>IF('Français fin-CP'!B10&lt;&gt;"",'Français fin-CP'!B10,"")</f>
      </c>
      <c r="C71" s="9"/>
      <c r="D71" s="9"/>
      <c r="E71" s="9"/>
      <c r="F71" s="9"/>
      <c r="G71" s="9"/>
      <c r="H71" s="9"/>
      <c r="AE71" s="20"/>
    </row>
    <row r="72" spans="1:31" s="10" customFormat="1" ht="12.75" customHeight="1" hidden="1">
      <c r="A72" s="21">
        <v>6</v>
      </c>
      <c r="B72" s="22">
        <f>IF('Français fin-CP'!B11&lt;&gt;"",'Français fin-CP'!B11,"")</f>
      </c>
      <c r="C72" s="9"/>
      <c r="D72" s="9"/>
      <c r="E72" s="9"/>
      <c r="F72" s="9"/>
      <c r="G72" s="9"/>
      <c r="H72" s="9"/>
      <c r="AE72" s="20"/>
    </row>
    <row r="73" spans="1:31" s="10" customFormat="1" ht="12.75" customHeight="1" hidden="1">
      <c r="A73" s="21">
        <v>7</v>
      </c>
      <c r="B73" s="22">
        <f>IF('Français fin-CP'!B12&lt;&gt;"",'Français fin-CP'!B12,"")</f>
      </c>
      <c r="C73" s="9"/>
      <c r="D73" s="9"/>
      <c r="E73" s="9"/>
      <c r="F73" s="9"/>
      <c r="G73" s="9"/>
      <c r="H73" s="9"/>
      <c r="AE73" s="20"/>
    </row>
    <row r="74" spans="1:31" s="10" customFormat="1" ht="12.75" customHeight="1" hidden="1">
      <c r="A74" s="21">
        <v>8</v>
      </c>
      <c r="B74" s="22">
        <f>IF('Français fin-CP'!B13&lt;&gt;"",'Français fin-CP'!B13,"")</f>
      </c>
      <c r="C74" s="9"/>
      <c r="D74" s="9"/>
      <c r="E74" s="9"/>
      <c r="F74" s="9"/>
      <c r="G74" s="9"/>
      <c r="H74" s="9"/>
      <c r="AE74" s="20"/>
    </row>
    <row r="75" spans="1:31" s="10" customFormat="1" ht="12.75" customHeight="1" hidden="1">
      <c r="A75" s="21">
        <v>9</v>
      </c>
      <c r="B75" s="22">
        <f>IF('Français fin-CP'!B14&lt;&gt;"",'Français fin-CP'!B14,"")</f>
      </c>
      <c r="C75" s="9"/>
      <c r="D75" s="9"/>
      <c r="E75" s="9"/>
      <c r="F75" s="9"/>
      <c r="G75" s="9"/>
      <c r="H75" s="9"/>
      <c r="AE75" s="20"/>
    </row>
    <row r="76" spans="1:31" s="10" customFormat="1" ht="12.75" customHeight="1" hidden="1">
      <c r="A76" s="21">
        <v>10</v>
      </c>
      <c r="B76" s="22">
        <f>IF('Français fin-CP'!B15&lt;&gt;"",'Français fin-CP'!B15,"")</f>
      </c>
      <c r="C76" s="9"/>
      <c r="D76" s="9"/>
      <c r="E76" s="9"/>
      <c r="F76" s="9"/>
      <c r="G76" s="9"/>
      <c r="H76" s="9"/>
      <c r="AE76" s="20"/>
    </row>
    <row r="77" spans="1:31" s="10" customFormat="1" ht="12.75" customHeight="1" hidden="1">
      <c r="A77" s="21">
        <v>11</v>
      </c>
      <c r="B77" s="22">
        <f>IF('Français fin-CP'!B16&lt;&gt;"",'Français fin-CP'!B16,"")</f>
      </c>
      <c r="C77" s="9"/>
      <c r="D77" s="9"/>
      <c r="E77" s="9"/>
      <c r="F77" s="9"/>
      <c r="G77" s="9"/>
      <c r="H77" s="9"/>
      <c r="AE77" s="20"/>
    </row>
    <row r="78" spans="1:31" s="10" customFormat="1" ht="12.75" customHeight="1" hidden="1">
      <c r="A78" s="21">
        <v>12</v>
      </c>
      <c r="B78" s="22">
        <f>IF('Français fin-CP'!B17&lt;&gt;"",'Français fin-CP'!B17,"")</f>
      </c>
      <c r="C78" s="9"/>
      <c r="D78" s="9"/>
      <c r="E78" s="9"/>
      <c r="F78" s="9"/>
      <c r="G78" s="9"/>
      <c r="H78" s="9"/>
      <c r="AE78" s="20"/>
    </row>
    <row r="79" spans="1:31" s="10" customFormat="1" ht="12.75" customHeight="1" hidden="1">
      <c r="A79" s="21">
        <v>13</v>
      </c>
      <c r="B79" s="22">
        <f>IF('Français fin-CP'!B18&lt;&gt;"",'Français fin-CP'!B18,"")</f>
      </c>
      <c r="C79" s="9"/>
      <c r="D79" s="9"/>
      <c r="E79" s="9"/>
      <c r="F79" s="9"/>
      <c r="G79" s="9"/>
      <c r="H79" s="9"/>
      <c r="AE79" s="20"/>
    </row>
    <row r="80" spans="1:31" s="10" customFormat="1" ht="12.75" customHeight="1" hidden="1">
      <c r="A80" s="21">
        <v>14</v>
      </c>
      <c r="B80" s="22">
        <f>IF('Français fin-CP'!B19&lt;&gt;"",'Français fin-CP'!B19,"")</f>
      </c>
      <c r="C80" s="9"/>
      <c r="D80" s="9"/>
      <c r="E80" s="9"/>
      <c r="F80" s="9"/>
      <c r="G80" s="9"/>
      <c r="H80" s="9"/>
      <c r="AE80" s="20"/>
    </row>
    <row r="81" spans="1:31" s="10" customFormat="1" ht="12.75" customHeight="1" hidden="1">
      <c r="A81" s="21">
        <v>15</v>
      </c>
      <c r="B81" s="22">
        <f>IF('Français fin-CP'!B20&lt;&gt;"",'Français fin-CP'!B20,"")</f>
      </c>
      <c r="C81" s="9"/>
      <c r="D81" s="9"/>
      <c r="E81" s="9"/>
      <c r="F81" s="9"/>
      <c r="G81" s="9"/>
      <c r="H81" s="9"/>
      <c r="AE81" s="20"/>
    </row>
    <row r="82" spans="1:31" s="10" customFormat="1" ht="12.75" customHeight="1" hidden="1">
      <c r="A82" s="21">
        <v>16</v>
      </c>
      <c r="B82" s="22">
        <f>IF('Français fin-CP'!B21&lt;&gt;"",'Français fin-CP'!B21,"")</f>
      </c>
      <c r="C82" s="9"/>
      <c r="D82" s="9"/>
      <c r="E82" s="9"/>
      <c r="F82" s="9"/>
      <c r="G82" s="9"/>
      <c r="H82" s="9"/>
      <c r="AE82" s="20"/>
    </row>
    <row r="83" spans="1:31" s="10" customFormat="1" ht="12.75" customHeight="1" hidden="1">
      <c r="A83" s="21">
        <v>17</v>
      </c>
      <c r="B83" s="22">
        <f>IF('Français fin-CP'!B22&lt;&gt;"",'Français fin-CP'!B22,"")</f>
      </c>
      <c r="C83" s="9"/>
      <c r="D83" s="9"/>
      <c r="E83" s="9"/>
      <c r="F83" s="9"/>
      <c r="G83" s="9"/>
      <c r="H83" s="9"/>
      <c r="AE83" s="20"/>
    </row>
    <row r="84" spans="1:31" s="10" customFormat="1" ht="12.75" customHeight="1" hidden="1">
      <c r="A84" s="21">
        <v>18</v>
      </c>
      <c r="B84" s="22">
        <f>IF('Français fin-CP'!B23&lt;&gt;"",'Français fin-CP'!B23,"")</f>
      </c>
      <c r="C84" s="9"/>
      <c r="D84" s="9"/>
      <c r="E84" s="9"/>
      <c r="F84" s="9"/>
      <c r="G84" s="9"/>
      <c r="H84" s="9"/>
      <c r="AE84" s="20"/>
    </row>
    <row r="85" spans="1:31" s="10" customFormat="1" ht="12.75" customHeight="1" hidden="1">
      <c r="A85" s="21">
        <v>19</v>
      </c>
      <c r="B85" s="22">
        <f>IF('Français fin-CP'!B24&lt;&gt;"",'Français fin-CP'!B24,"")</f>
      </c>
      <c r="C85" s="9"/>
      <c r="D85" s="9"/>
      <c r="E85" s="9"/>
      <c r="F85" s="9"/>
      <c r="G85" s="9"/>
      <c r="H85" s="9"/>
      <c r="AE85" s="20"/>
    </row>
    <row r="86" spans="1:31" s="10" customFormat="1" ht="12.75" customHeight="1" hidden="1">
      <c r="A86" s="21">
        <v>20</v>
      </c>
      <c r="B86" s="22">
        <f>IF('Français fin-CP'!B25&lt;&gt;"",'Français fin-CP'!B25,"")</f>
      </c>
      <c r="C86" s="9"/>
      <c r="D86" s="9"/>
      <c r="E86" s="9"/>
      <c r="F86" s="9"/>
      <c r="G86" s="9"/>
      <c r="H86" s="9"/>
      <c r="AE86" s="20"/>
    </row>
    <row r="87" spans="1:31" s="10" customFormat="1" ht="12.75" customHeight="1" hidden="1">
      <c r="A87" s="21">
        <v>21</v>
      </c>
      <c r="B87" s="22">
        <f>IF('Français fin-CP'!B26&lt;&gt;"",'Français fin-CP'!B26,"")</f>
      </c>
      <c r="C87" s="9"/>
      <c r="D87" s="9"/>
      <c r="E87" s="9"/>
      <c r="F87" s="9"/>
      <c r="G87" s="9"/>
      <c r="H87" s="9"/>
      <c r="AE87" s="20"/>
    </row>
    <row r="88" spans="1:31" s="10" customFormat="1" ht="12.75" customHeight="1" hidden="1">
      <c r="A88" s="21">
        <v>22</v>
      </c>
      <c r="B88" s="22">
        <f>IF('Français fin-CP'!B27&lt;&gt;"",'Français fin-CP'!B27,"")</f>
      </c>
      <c r="C88" s="9"/>
      <c r="D88" s="9"/>
      <c r="E88" s="9"/>
      <c r="F88" s="9"/>
      <c r="G88" s="9"/>
      <c r="H88" s="9"/>
      <c r="AE88" s="20"/>
    </row>
    <row r="89" spans="1:31" s="10" customFormat="1" ht="12.75" customHeight="1" hidden="1">
      <c r="A89" s="21">
        <v>23</v>
      </c>
      <c r="B89" s="22">
        <f>IF('Français fin-CP'!B28&lt;&gt;"",'Français fin-CP'!B28,"")</f>
      </c>
      <c r="C89" s="9"/>
      <c r="D89" s="9"/>
      <c r="E89" s="9"/>
      <c r="F89" s="9"/>
      <c r="G89" s="9"/>
      <c r="H89" s="9"/>
      <c r="AE89" s="20"/>
    </row>
    <row r="90" spans="1:31" s="10" customFormat="1" ht="12.75" customHeight="1" hidden="1">
      <c r="A90" s="21">
        <v>24</v>
      </c>
      <c r="B90" s="22">
        <f>IF('Français fin-CP'!B29&lt;&gt;"",'Français fin-CP'!B29,"")</f>
      </c>
      <c r="C90" s="9"/>
      <c r="D90" s="9"/>
      <c r="E90" s="9"/>
      <c r="F90" s="9"/>
      <c r="G90" s="9"/>
      <c r="H90" s="9"/>
      <c r="AE90" s="20"/>
    </row>
    <row r="91" spans="1:31" s="10" customFormat="1" ht="12.75" customHeight="1" hidden="1">
      <c r="A91" s="21">
        <v>25</v>
      </c>
      <c r="B91" s="22">
        <f>IF('Français fin-CP'!B30&lt;&gt;"",'Français fin-CP'!B30,"")</f>
      </c>
      <c r="C91" s="9"/>
      <c r="D91" s="9"/>
      <c r="E91" s="9"/>
      <c r="F91" s="9"/>
      <c r="G91" s="9"/>
      <c r="H91" s="9"/>
      <c r="AE91" s="20"/>
    </row>
    <row r="92" spans="1:31" s="10" customFormat="1" ht="12.75" customHeight="1" hidden="1">
      <c r="A92" s="21">
        <v>26</v>
      </c>
      <c r="B92" s="22">
        <f>IF('Français fin-CP'!B31&lt;&gt;"",'Français fin-CP'!B31,"")</f>
      </c>
      <c r="C92" s="9"/>
      <c r="D92" s="9"/>
      <c r="E92" s="9"/>
      <c r="F92" s="9"/>
      <c r="G92" s="9"/>
      <c r="H92" s="9"/>
      <c r="AE92" s="20"/>
    </row>
    <row r="93" spans="1:31" s="10" customFormat="1" ht="12.75" customHeight="1" hidden="1">
      <c r="A93" s="21">
        <v>27</v>
      </c>
      <c r="B93" s="22">
        <f>IF('Français fin-CP'!B32&lt;&gt;"",'Français fin-CP'!B32,"")</f>
      </c>
      <c r="C93" s="9"/>
      <c r="D93" s="9"/>
      <c r="E93" s="9"/>
      <c r="F93" s="9"/>
      <c r="G93" s="9"/>
      <c r="H93" s="9"/>
      <c r="AE93" s="20"/>
    </row>
    <row r="94" spans="1:31" s="10" customFormat="1" ht="12.75" customHeight="1" hidden="1">
      <c r="A94" s="21">
        <v>28</v>
      </c>
      <c r="B94" s="22">
        <f>IF('Français fin-CP'!B33&lt;&gt;"",'Français fin-CP'!B33,"")</f>
      </c>
      <c r="C94" s="9"/>
      <c r="D94" s="9"/>
      <c r="E94" s="9"/>
      <c r="F94" s="9"/>
      <c r="G94" s="9"/>
      <c r="H94" s="9"/>
      <c r="AE94" s="20"/>
    </row>
    <row r="95" spans="1:31" s="10" customFormat="1" ht="12.75" customHeight="1" hidden="1">
      <c r="A95" s="21">
        <v>29</v>
      </c>
      <c r="B95" s="22">
        <f>IF('Français fin-CP'!B34&lt;&gt;"",'Français fin-CP'!B34,"")</f>
      </c>
      <c r="C95" s="9"/>
      <c r="D95" s="9"/>
      <c r="E95" s="9"/>
      <c r="F95" s="9"/>
      <c r="G95" s="9"/>
      <c r="H95" s="9"/>
      <c r="AE95" s="20"/>
    </row>
    <row r="96" spans="1:31" s="10" customFormat="1" ht="12.75" customHeight="1" hidden="1">
      <c r="A96" s="21">
        <v>30</v>
      </c>
      <c r="B96" s="22">
        <f>IF('Français fin-CP'!B35&lt;&gt;"",'Français fin-CP'!B35,"")</f>
      </c>
      <c r="C96" s="9"/>
      <c r="D96" s="9"/>
      <c r="E96" s="9"/>
      <c r="F96" s="9"/>
      <c r="G96" s="9"/>
      <c r="H96" s="9"/>
      <c r="AE96" s="20"/>
    </row>
    <row r="97" spans="1:31" ht="12.75" hidden="1">
      <c r="A97" s="21">
        <v>31</v>
      </c>
      <c r="B97" s="22">
        <f>IF('Français fin-CP'!B36&lt;&gt;"",'Français fin-CP'!B36,"")</f>
      </c>
      <c r="F97" s="3"/>
      <c r="AE97" s="23"/>
    </row>
    <row r="98" spans="1:8" ht="12.75" hidden="1">
      <c r="A98" s="21">
        <v>32</v>
      </c>
      <c r="B98" s="22">
        <f>IF('Français fin-CP'!B37&lt;&gt;"",'Français fin-CP'!B37,"")</f>
      </c>
      <c r="C98" s="14"/>
      <c r="D98" s="14"/>
      <c r="E98" s="14"/>
      <c r="F98" s="24"/>
      <c r="G98" s="14"/>
      <c r="H98" s="14"/>
    </row>
    <row r="99" spans="1:8" ht="12.75" hidden="1">
      <c r="A99" s="21">
        <v>33</v>
      </c>
      <c r="B99" s="22">
        <f>IF('Français fin-CP'!B38&lt;&gt;"",'Français fin-CP'!B38,"")</f>
      </c>
      <c r="C99" s="14"/>
      <c r="D99" s="14"/>
      <c r="E99" s="14"/>
      <c r="F99" s="24"/>
      <c r="G99" s="14"/>
      <c r="H99" s="14"/>
    </row>
    <row r="100" spans="1:8" ht="12.75" hidden="1">
      <c r="A100" s="21">
        <v>34</v>
      </c>
      <c r="B100" s="22">
        <f>IF('Français fin-CP'!B39&lt;&gt;"",'Français fin-CP'!B39,"")</f>
      </c>
      <c r="C100" s="14"/>
      <c r="D100" s="14"/>
      <c r="E100" s="14"/>
      <c r="F100" s="24"/>
      <c r="G100" s="14"/>
      <c r="H100" s="14"/>
    </row>
    <row r="101" spans="1:8" ht="12.75" hidden="1">
      <c r="A101" s="21">
        <v>35</v>
      </c>
      <c r="B101" s="22">
        <f>IF('Français fin-CP'!B40&lt;&gt;"",'Français fin-CP'!B40,"")</f>
      </c>
      <c r="C101" s="14"/>
      <c r="D101" s="14"/>
      <c r="E101" s="14"/>
      <c r="F101" s="24"/>
      <c r="G101" s="14"/>
      <c r="H101" s="14"/>
    </row>
    <row r="102" spans="1:8" ht="12.75">
      <c r="A102" s="14"/>
      <c r="B102" s="14"/>
      <c r="C102" s="14"/>
      <c r="D102" s="14"/>
      <c r="E102" s="14"/>
      <c r="F102" s="24"/>
      <c r="G102" s="14"/>
      <c r="H102" s="14"/>
    </row>
    <row r="103" spans="1:8" ht="12.75">
      <c r="A103" s="14"/>
      <c r="B103" s="14"/>
      <c r="C103" s="14"/>
      <c r="D103" s="14"/>
      <c r="E103" s="14"/>
      <c r="F103" s="24"/>
      <c r="G103" s="14"/>
      <c r="H103" s="14"/>
    </row>
    <row r="104" spans="1:8" ht="12.75">
      <c r="A104" s="14"/>
      <c r="B104" s="14"/>
      <c r="C104" s="14"/>
      <c r="D104" s="14"/>
      <c r="E104" s="14"/>
      <c r="F104" s="24"/>
      <c r="G104" s="14"/>
      <c r="H104" s="14"/>
    </row>
    <row r="105" spans="1:8" ht="12.75">
      <c r="A105" s="14"/>
      <c r="B105" s="14"/>
      <c r="C105" s="14"/>
      <c r="D105" s="14"/>
      <c r="E105" s="14"/>
      <c r="F105" s="24"/>
      <c r="G105" s="14"/>
      <c r="H105" s="14"/>
    </row>
    <row r="106" spans="1:8" ht="12.75">
      <c r="A106" s="14"/>
      <c r="B106" s="14"/>
      <c r="C106" s="14"/>
      <c r="D106" s="14"/>
      <c r="E106" s="14"/>
      <c r="F106" s="24"/>
      <c r="G106" s="14"/>
      <c r="H106" s="14"/>
    </row>
    <row r="107" spans="1:8" ht="12.75">
      <c r="A107" s="14"/>
      <c r="B107" s="14"/>
      <c r="C107" s="14"/>
      <c r="D107" s="14"/>
      <c r="E107" s="14"/>
      <c r="F107" s="24"/>
      <c r="G107" s="14"/>
      <c r="H107" s="14"/>
    </row>
    <row r="108" spans="1:8" ht="12.75">
      <c r="A108" s="14"/>
      <c r="B108" s="14"/>
      <c r="C108" s="14"/>
      <c r="D108" s="14"/>
      <c r="E108" s="14"/>
      <c r="F108" s="24"/>
      <c r="G108" s="14"/>
      <c r="H108" s="14"/>
    </row>
    <row r="109" spans="1:8" ht="12.75">
      <c r="A109" s="14"/>
      <c r="B109" s="14"/>
      <c r="C109" s="14"/>
      <c r="D109" s="14"/>
      <c r="E109" s="14"/>
      <c r="F109" s="24"/>
      <c r="G109" s="14"/>
      <c r="H109" s="14"/>
    </row>
    <row r="110" spans="1:8" ht="12.75">
      <c r="A110" s="14"/>
      <c r="B110" s="14"/>
      <c r="C110" s="14"/>
      <c r="D110" s="14"/>
      <c r="E110" s="14"/>
      <c r="F110" s="24"/>
      <c r="G110" s="14"/>
      <c r="H110" s="14"/>
    </row>
    <row r="111" spans="1:8" ht="12.75">
      <c r="A111" s="14"/>
      <c r="B111" s="14"/>
      <c r="C111" s="14"/>
      <c r="D111" s="14"/>
      <c r="E111" s="14"/>
      <c r="F111" s="24"/>
      <c r="G111" s="14"/>
      <c r="H111" s="14"/>
    </row>
    <row r="112" spans="1:8" ht="12.75">
      <c r="A112" s="14"/>
      <c r="B112" s="14"/>
      <c r="C112" s="14"/>
      <c r="D112" s="14"/>
      <c r="E112" s="14"/>
      <c r="F112" s="24"/>
      <c r="G112" s="14"/>
      <c r="H112" s="14"/>
    </row>
    <row r="113" spans="1:8" ht="12.75">
      <c r="A113" s="14"/>
      <c r="B113" s="14"/>
      <c r="C113" s="14"/>
      <c r="D113" s="14"/>
      <c r="E113" s="14"/>
      <c r="F113" s="24"/>
      <c r="G113" s="14"/>
      <c r="H113" s="14"/>
    </row>
    <row r="114" spans="1:8" ht="12.75">
      <c r="A114" s="14"/>
      <c r="B114" s="14"/>
      <c r="C114" s="14"/>
      <c r="D114" s="14"/>
      <c r="E114" s="14"/>
      <c r="F114" s="24"/>
      <c r="G114" s="14"/>
      <c r="H114" s="14"/>
    </row>
    <row r="115" spans="1:8" ht="12.75">
      <c r="A115" s="14"/>
      <c r="B115" s="14"/>
      <c r="C115" s="14"/>
      <c r="D115" s="14"/>
      <c r="E115" s="14"/>
      <c r="F115" s="24"/>
      <c r="G115" s="14"/>
      <c r="H115" s="14"/>
    </row>
    <row r="116" spans="1:8" ht="12.75">
      <c r="A116" s="14"/>
      <c r="B116" s="14"/>
      <c r="C116" s="14"/>
      <c r="D116" s="14"/>
      <c r="E116" s="14"/>
      <c r="F116" s="24"/>
      <c r="G116" s="14"/>
      <c r="H116" s="14"/>
    </row>
    <row r="117" spans="1:8" ht="12.75">
      <c r="A117" s="14"/>
      <c r="B117" s="14"/>
      <c r="C117" s="14"/>
      <c r="D117" s="14"/>
      <c r="E117" s="14"/>
      <c r="F117" s="24"/>
      <c r="G117" s="14"/>
      <c r="H117" s="14"/>
    </row>
    <row r="118" spans="1:8" ht="12.75">
      <c r="A118" s="14"/>
      <c r="B118" s="14"/>
      <c r="C118" s="14"/>
      <c r="D118" s="14"/>
      <c r="E118" s="14"/>
      <c r="F118" s="24"/>
      <c r="G118" s="14"/>
      <c r="H118" s="14"/>
    </row>
    <row r="119" spans="1:8" ht="12.75">
      <c r="A119" s="14"/>
      <c r="B119" s="14"/>
      <c r="C119" s="14"/>
      <c r="D119" s="14"/>
      <c r="E119" s="14"/>
      <c r="F119" s="24"/>
      <c r="G119" s="14"/>
      <c r="H119" s="14"/>
    </row>
    <row r="120" spans="1:8" ht="12.75">
      <c r="A120" s="14"/>
      <c r="B120" s="14"/>
      <c r="C120" s="14"/>
      <c r="D120" s="14"/>
      <c r="E120" s="14"/>
      <c r="F120" s="24"/>
      <c r="G120" s="14"/>
      <c r="H120" s="14"/>
    </row>
    <row r="121" spans="1:8" ht="12.75">
      <c r="A121" s="14"/>
      <c r="B121" s="14"/>
      <c r="C121" s="14"/>
      <c r="D121" s="14"/>
      <c r="E121" s="14"/>
      <c r="F121" s="24"/>
      <c r="G121" s="14"/>
      <c r="H121" s="14"/>
    </row>
    <row r="122" spans="1:8" ht="12.75">
      <c r="A122" s="14"/>
      <c r="B122" s="14"/>
      <c r="C122" s="14"/>
      <c r="D122" s="14"/>
      <c r="E122" s="14"/>
      <c r="F122" s="24"/>
      <c r="G122" s="14"/>
      <c r="H122" s="14"/>
    </row>
    <row r="123" spans="1:8" ht="12.75">
      <c r="A123" s="14"/>
      <c r="B123" s="14"/>
      <c r="C123" s="14"/>
      <c r="D123" s="14"/>
      <c r="E123" s="14"/>
      <c r="F123" s="24"/>
      <c r="G123" s="14"/>
      <c r="H123" s="14"/>
    </row>
    <row r="124" spans="1:8" ht="12.75">
      <c r="A124" s="14"/>
      <c r="B124" s="14"/>
      <c r="C124" s="14"/>
      <c r="D124" s="14"/>
      <c r="E124" s="14"/>
      <c r="F124" s="24"/>
      <c r="G124" s="14"/>
      <c r="H124" s="14"/>
    </row>
    <row r="125" spans="1:8" ht="12.75">
      <c r="A125" s="14"/>
      <c r="B125" s="14"/>
      <c r="C125" s="14"/>
      <c r="D125" s="14"/>
      <c r="E125" s="14"/>
      <c r="F125" s="24"/>
      <c r="G125" s="14"/>
      <c r="H125" s="14"/>
    </row>
    <row r="126" spans="1:8" ht="12.75">
      <c r="A126" s="14"/>
      <c r="B126" s="14"/>
      <c r="C126" s="14"/>
      <c r="D126" s="14"/>
      <c r="E126" s="14"/>
      <c r="F126" s="24"/>
      <c r="G126" s="14"/>
      <c r="H126" s="14"/>
    </row>
    <row r="127" spans="1:8" ht="12.75">
      <c r="A127" s="14"/>
      <c r="B127" s="14"/>
      <c r="C127" s="14"/>
      <c r="D127" s="14"/>
      <c r="E127" s="14"/>
      <c r="F127" s="24"/>
      <c r="G127" s="14"/>
      <c r="H127" s="14"/>
    </row>
    <row r="128" spans="1:8" ht="12.75">
      <c r="A128" s="14"/>
      <c r="B128" s="14"/>
      <c r="C128" s="14"/>
      <c r="D128" s="14"/>
      <c r="E128" s="14"/>
      <c r="F128" s="24"/>
      <c r="G128" s="14"/>
      <c r="H128" s="14"/>
    </row>
    <row r="129" spans="1:8" ht="12.75">
      <c r="A129" s="14"/>
      <c r="B129" s="14"/>
      <c r="C129" s="14"/>
      <c r="D129" s="14"/>
      <c r="E129" s="14"/>
      <c r="F129" s="24"/>
      <c r="G129" s="14"/>
      <c r="H129" s="14"/>
    </row>
    <row r="130" spans="1:8" ht="12.75">
      <c r="A130" s="14"/>
      <c r="B130" s="14"/>
      <c r="C130" s="14"/>
      <c r="D130" s="14"/>
      <c r="E130" s="14"/>
      <c r="F130" s="24"/>
      <c r="G130" s="14"/>
      <c r="H130" s="14"/>
    </row>
    <row r="131" spans="1:8" ht="12.75">
      <c r="A131" s="14"/>
      <c r="B131" s="14"/>
      <c r="C131" s="14"/>
      <c r="D131" s="14"/>
      <c r="E131" s="14"/>
      <c r="F131" s="24"/>
      <c r="G131" s="14"/>
      <c r="H131" s="14"/>
    </row>
    <row r="132" spans="1:8" ht="12.75">
      <c r="A132" s="14"/>
      <c r="B132" s="14"/>
      <c r="C132" s="14"/>
      <c r="D132" s="14"/>
      <c r="E132" s="14"/>
      <c r="F132" s="24"/>
      <c r="G132" s="14"/>
      <c r="H132" s="14"/>
    </row>
    <row r="133" spans="1:8" ht="12.75">
      <c r="A133" s="14"/>
      <c r="B133" s="14"/>
      <c r="C133" s="14"/>
      <c r="D133" s="14"/>
      <c r="E133" s="14"/>
      <c r="F133" s="24"/>
      <c r="G133" s="14"/>
      <c r="H133" s="14"/>
    </row>
    <row r="134" spans="1:8" ht="12.75">
      <c r="A134" s="14"/>
      <c r="B134" s="14"/>
      <c r="C134" s="14"/>
      <c r="D134" s="14"/>
      <c r="E134" s="14"/>
      <c r="F134" s="24"/>
      <c r="G134" s="14"/>
      <c r="H134" s="14"/>
    </row>
    <row r="135" spans="1:8" ht="12.75">
      <c r="A135" s="14"/>
      <c r="B135" s="14"/>
      <c r="C135" s="14"/>
      <c r="D135" s="14"/>
      <c r="E135" s="14"/>
      <c r="F135" s="24"/>
      <c r="G135" s="14"/>
      <c r="H135" s="14"/>
    </row>
    <row r="136" spans="1:8" ht="12.75">
      <c r="A136" s="14"/>
      <c r="B136" s="14"/>
      <c r="C136" s="14"/>
      <c r="D136" s="14"/>
      <c r="E136" s="14"/>
      <c r="F136" s="24"/>
      <c r="G136" s="14"/>
      <c r="H136" s="14"/>
    </row>
    <row r="137" spans="1:8" ht="12.75">
      <c r="A137" s="14"/>
      <c r="B137" s="14"/>
      <c r="C137" s="14"/>
      <c r="D137" s="14"/>
      <c r="E137" s="14"/>
      <c r="F137" s="24"/>
      <c r="G137" s="14"/>
      <c r="H137" s="14"/>
    </row>
    <row r="138" spans="1:8" ht="12.75">
      <c r="A138" s="14"/>
      <c r="B138" s="14"/>
      <c r="C138" s="14"/>
      <c r="D138" s="14"/>
      <c r="E138" s="14"/>
      <c r="F138" s="24"/>
      <c r="G138" s="14"/>
      <c r="H138" s="14"/>
    </row>
    <row r="139" spans="1:8" ht="12.75">
      <c r="A139" s="14"/>
      <c r="B139" s="14"/>
      <c r="C139" s="14"/>
      <c r="D139" s="14"/>
      <c r="E139" s="14"/>
      <c r="F139" s="24"/>
      <c r="G139" s="14"/>
      <c r="H139" s="14"/>
    </row>
    <row r="140" spans="1:8" ht="12.75">
      <c r="A140" s="14"/>
      <c r="B140" s="14"/>
      <c r="C140" s="14"/>
      <c r="D140" s="14"/>
      <c r="E140" s="14"/>
      <c r="F140" s="24"/>
      <c r="G140" s="14"/>
      <c r="H140" s="14"/>
    </row>
    <row r="141" spans="1:8" ht="12.75">
      <c r="A141" s="14"/>
      <c r="B141" s="14"/>
      <c r="C141" s="14"/>
      <c r="D141" s="14"/>
      <c r="E141" s="14"/>
      <c r="F141" s="24"/>
      <c r="G141" s="14"/>
      <c r="H141" s="14"/>
    </row>
    <row r="142" spans="1:8" ht="12.75">
      <c r="A142" s="14"/>
      <c r="B142" s="14"/>
      <c r="C142" s="14"/>
      <c r="D142" s="14"/>
      <c r="E142" s="14"/>
      <c r="F142" s="24"/>
      <c r="G142" s="14"/>
      <c r="H142" s="14"/>
    </row>
    <row r="143" spans="1:8" ht="12.75">
      <c r="A143" s="14"/>
      <c r="B143" s="14"/>
      <c r="C143" s="14"/>
      <c r="D143" s="14"/>
      <c r="E143" s="14"/>
      <c r="F143" s="24"/>
      <c r="G143" s="14"/>
      <c r="H143" s="14"/>
    </row>
    <row r="144" spans="1:8" ht="12.75">
      <c r="A144" s="14"/>
      <c r="B144" s="14"/>
      <c r="C144" s="14"/>
      <c r="D144" s="14"/>
      <c r="E144" s="14"/>
      <c r="F144" s="24"/>
      <c r="G144" s="14"/>
      <c r="H144" s="14"/>
    </row>
    <row r="145" spans="1:8" ht="12.75">
      <c r="A145" s="14"/>
      <c r="B145" s="14"/>
      <c r="C145" s="14"/>
      <c r="D145" s="14"/>
      <c r="E145" s="14"/>
      <c r="F145" s="24"/>
      <c r="G145" s="14"/>
      <c r="H145" s="14"/>
    </row>
    <row r="146" spans="1:8" ht="12.75">
      <c r="A146" s="14"/>
      <c r="B146" s="14"/>
      <c r="C146" s="14"/>
      <c r="D146" s="14"/>
      <c r="E146" s="14"/>
      <c r="F146" s="24"/>
      <c r="G146" s="14"/>
      <c r="H146" s="14"/>
    </row>
    <row r="147" spans="1:8" ht="12.75">
      <c r="A147" s="14"/>
      <c r="B147" s="14"/>
      <c r="C147" s="14"/>
      <c r="D147" s="14"/>
      <c r="E147" s="14"/>
      <c r="F147" s="24"/>
      <c r="G147" s="14"/>
      <c r="H147" s="14"/>
    </row>
    <row r="148" spans="1:8" ht="12.75">
      <c r="A148" s="14"/>
      <c r="B148" s="14"/>
      <c r="C148" s="14"/>
      <c r="D148" s="14"/>
      <c r="E148" s="14"/>
      <c r="F148" s="24"/>
      <c r="G148" s="14"/>
      <c r="H148" s="14"/>
    </row>
    <row r="149" spans="1:8" ht="12.75">
      <c r="A149" s="14"/>
      <c r="B149" s="14"/>
      <c r="C149" s="14"/>
      <c r="D149" s="14"/>
      <c r="E149" s="14"/>
      <c r="F149" s="24"/>
      <c r="G149" s="14"/>
      <c r="H149" s="14"/>
    </row>
    <row r="150" spans="1:8" ht="12.75">
      <c r="A150" s="14"/>
      <c r="B150" s="14"/>
      <c r="C150" s="14"/>
      <c r="D150" s="14"/>
      <c r="E150" s="14"/>
      <c r="F150" s="24"/>
      <c r="G150" s="14"/>
      <c r="H150" s="14"/>
    </row>
    <row r="151" spans="1:8" ht="12.75">
      <c r="A151" s="14"/>
      <c r="B151" s="14"/>
      <c r="C151" s="14"/>
      <c r="D151" s="14"/>
      <c r="E151" s="14"/>
      <c r="F151" s="24"/>
      <c r="G151" s="14"/>
      <c r="H151" s="14"/>
    </row>
    <row r="152" spans="1:8" ht="12.75">
      <c r="A152" s="14"/>
      <c r="B152" s="14"/>
      <c r="C152" s="14"/>
      <c r="D152" s="14"/>
      <c r="E152" s="14"/>
      <c r="F152" s="24"/>
      <c r="G152" s="14"/>
      <c r="H152" s="14"/>
    </row>
    <row r="153" spans="1:8" ht="12.75">
      <c r="A153" s="14"/>
      <c r="B153" s="14"/>
      <c r="C153" s="14"/>
      <c r="D153" s="14"/>
      <c r="E153" s="14"/>
      <c r="F153" s="24"/>
      <c r="G153" s="14"/>
      <c r="H153" s="14"/>
    </row>
    <row r="154" spans="1:8" ht="12.75">
      <c r="A154" s="14"/>
      <c r="B154" s="14"/>
      <c r="C154" s="14"/>
      <c r="D154" s="14"/>
      <c r="E154" s="14"/>
      <c r="F154" s="24"/>
      <c r="G154" s="14"/>
      <c r="H154" s="14"/>
    </row>
    <row r="155" spans="1:8" ht="12.75">
      <c r="A155" s="14"/>
      <c r="B155" s="14"/>
      <c r="C155" s="14"/>
      <c r="D155" s="14"/>
      <c r="E155" s="14"/>
      <c r="F155" s="24"/>
      <c r="G155" s="14"/>
      <c r="H155" s="14"/>
    </row>
    <row r="156" spans="1:8" ht="12.75">
      <c r="A156" s="14"/>
      <c r="B156" s="14"/>
      <c r="C156" s="14"/>
      <c r="D156" s="14"/>
      <c r="E156" s="14"/>
      <c r="F156" s="24"/>
      <c r="G156" s="14"/>
      <c r="H156" s="14"/>
    </row>
    <row r="157" spans="1:8" ht="12.75">
      <c r="A157" s="14"/>
      <c r="B157" s="14"/>
      <c r="C157" s="14"/>
      <c r="D157" s="14"/>
      <c r="E157" s="14"/>
      <c r="F157" s="24"/>
      <c r="G157" s="14"/>
      <c r="H157" s="14"/>
    </row>
    <row r="158" spans="1:8" ht="12.75">
      <c r="A158" s="14"/>
      <c r="B158" s="14"/>
      <c r="C158" s="14"/>
      <c r="D158" s="14"/>
      <c r="E158" s="14"/>
      <c r="F158" s="24"/>
      <c r="G158" s="14"/>
      <c r="H158" s="14"/>
    </row>
    <row r="159" spans="1:8" ht="12.75">
      <c r="A159" s="14"/>
      <c r="B159" s="14"/>
      <c r="C159" s="14"/>
      <c r="D159" s="14"/>
      <c r="E159" s="14"/>
      <c r="F159" s="24"/>
      <c r="G159" s="14"/>
      <c r="H159" s="14"/>
    </row>
    <row r="160" spans="1:8" ht="12.75">
      <c r="A160" s="14"/>
      <c r="B160" s="14"/>
      <c r="C160" s="14"/>
      <c r="D160" s="14"/>
      <c r="E160" s="14"/>
      <c r="F160" s="24"/>
      <c r="G160" s="14"/>
      <c r="H160" s="14"/>
    </row>
    <row r="161" spans="1:8" ht="12.75">
      <c r="A161" s="14"/>
      <c r="B161" s="14"/>
      <c r="C161" s="14"/>
      <c r="D161" s="14"/>
      <c r="E161" s="14"/>
      <c r="F161" s="24"/>
      <c r="G161" s="14"/>
      <c r="H161" s="14"/>
    </row>
    <row r="162" spans="1:8" ht="12.75">
      <c r="A162" s="14"/>
      <c r="B162" s="14"/>
      <c r="C162" s="14"/>
      <c r="D162" s="14"/>
      <c r="E162" s="14"/>
      <c r="F162" s="24"/>
      <c r="G162" s="14"/>
      <c r="H162" s="14"/>
    </row>
    <row r="163" spans="1:8" ht="12.75">
      <c r="A163" s="14"/>
      <c r="B163" s="14"/>
      <c r="C163" s="14"/>
      <c r="D163" s="14"/>
      <c r="E163" s="14"/>
      <c r="F163" s="24"/>
      <c r="G163" s="14"/>
      <c r="H163" s="14"/>
    </row>
    <row r="164" spans="1:8" ht="12.75">
      <c r="A164" s="14"/>
      <c r="B164" s="14"/>
      <c r="C164" s="14"/>
      <c r="D164" s="14"/>
      <c r="E164" s="14"/>
      <c r="F164" s="24"/>
      <c r="G164" s="14"/>
      <c r="H164" s="14"/>
    </row>
    <row r="165" spans="1:8" ht="12.75">
      <c r="A165" s="14"/>
      <c r="B165" s="14"/>
      <c r="C165" s="14"/>
      <c r="D165" s="14"/>
      <c r="E165" s="14"/>
      <c r="F165" s="24"/>
      <c r="G165" s="14"/>
      <c r="H165" s="14"/>
    </row>
    <row r="166" spans="1:8" ht="12.75">
      <c r="A166" s="14"/>
      <c r="B166" s="14"/>
      <c r="C166" s="14"/>
      <c r="D166" s="14"/>
      <c r="E166" s="14"/>
      <c r="F166" s="24"/>
      <c r="G166" s="14"/>
      <c r="H166" s="14"/>
    </row>
    <row r="167" spans="1:8" ht="12.75">
      <c r="A167" s="14"/>
      <c r="B167" s="14"/>
      <c r="C167" s="14"/>
      <c r="D167" s="14"/>
      <c r="E167" s="14"/>
      <c r="F167" s="24"/>
      <c r="G167" s="14"/>
      <c r="H167" s="14"/>
    </row>
    <row r="168" spans="1:8" ht="12.75">
      <c r="A168" s="14"/>
      <c r="B168" s="14"/>
      <c r="C168" s="14"/>
      <c r="D168" s="14"/>
      <c r="E168" s="14"/>
      <c r="F168" s="24"/>
      <c r="G168" s="14"/>
      <c r="H168" s="14"/>
    </row>
    <row r="169" spans="1:8" ht="12.75">
      <c r="A169" s="14"/>
      <c r="B169" s="14"/>
      <c r="C169" s="14"/>
      <c r="D169" s="14"/>
      <c r="E169" s="14"/>
      <c r="F169" s="24"/>
      <c r="G169" s="14"/>
      <c r="H169" s="14"/>
    </row>
    <row r="170" spans="1:8" ht="12.75">
      <c r="A170" s="14"/>
      <c r="B170" s="14"/>
      <c r="C170" s="14"/>
      <c r="D170" s="14"/>
      <c r="E170" s="14"/>
      <c r="F170" s="24"/>
      <c r="G170" s="14"/>
      <c r="H170" s="14"/>
    </row>
    <row r="171" spans="1:8" ht="12.75">
      <c r="A171" s="14"/>
      <c r="B171" s="14"/>
      <c r="C171" s="14"/>
      <c r="D171" s="14"/>
      <c r="E171" s="14"/>
      <c r="F171" s="24"/>
      <c r="G171" s="14"/>
      <c r="H171" s="14"/>
    </row>
    <row r="172" spans="1:8" ht="12.75">
      <c r="A172" s="14"/>
      <c r="B172" s="14"/>
      <c r="C172" s="14"/>
      <c r="D172" s="14"/>
      <c r="E172" s="14"/>
      <c r="F172" s="24"/>
      <c r="G172" s="14"/>
      <c r="H172" s="14"/>
    </row>
    <row r="173" spans="1:8" ht="12.75">
      <c r="A173" s="14"/>
      <c r="B173" s="14"/>
      <c r="C173" s="14"/>
      <c r="D173" s="14"/>
      <c r="E173" s="14"/>
      <c r="F173" s="24"/>
      <c r="G173" s="14"/>
      <c r="H173" s="14"/>
    </row>
    <row r="174" spans="1:8" ht="12.75">
      <c r="A174" s="14"/>
      <c r="B174" s="14"/>
      <c r="C174" s="14"/>
      <c r="D174" s="14"/>
      <c r="E174" s="14"/>
      <c r="F174" s="24"/>
      <c r="G174" s="14"/>
      <c r="H174" s="14"/>
    </row>
    <row r="175" spans="1:8" ht="12.75">
      <c r="A175" s="14"/>
      <c r="B175" s="14"/>
      <c r="C175" s="14"/>
      <c r="D175" s="14"/>
      <c r="E175" s="14"/>
      <c r="F175" s="24"/>
      <c r="G175" s="14"/>
      <c r="H175" s="14"/>
    </row>
    <row r="176" spans="1:8" ht="12.75">
      <c r="A176" s="14"/>
      <c r="B176" s="14"/>
      <c r="C176" s="14"/>
      <c r="D176" s="14"/>
      <c r="E176" s="14"/>
      <c r="F176" s="24"/>
      <c r="G176" s="14"/>
      <c r="H176" s="14"/>
    </row>
    <row r="177" spans="1:8" ht="12.75">
      <c r="A177" s="14"/>
      <c r="B177" s="14"/>
      <c r="C177" s="14"/>
      <c r="D177" s="14"/>
      <c r="E177" s="14"/>
      <c r="F177" s="24"/>
      <c r="G177" s="14"/>
      <c r="H177" s="14"/>
    </row>
    <row r="178" spans="1:8" ht="12.75">
      <c r="A178" s="14"/>
      <c r="B178" s="14"/>
      <c r="C178" s="14"/>
      <c r="D178" s="14"/>
      <c r="E178" s="14"/>
      <c r="F178" s="24"/>
      <c r="G178" s="14"/>
      <c r="H178" s="14"/>
    </row>
    <row r="179" spans="1:8" ht="12.75">
      <c r="A179" s="14"/>
      <c r="B179" s="14"/>
      <c r="C179" s="14"/>
      <c r="D179" s="14"/>
      <c r="E179" s="14"/>
      <c r="F179" s="24"/>
      <c r="G179" s="14"/>
      <c r="H179" s="14"/>
    </row>
    <row r="180" spans="1:8" ht="12.75">
      <c r="A180" s="14"/>
      <c r="B180" s="14"/>
      <c r="C180" s="14"/>
      <c r="D180" s="14"/>
      <c r="E180" s="14"/>
      <c r="F180" s="24"/>
      <c r="G180" s="14"/>
      <c r="H180" s="14"/>
    </row>
    <row r="181" spans="1:8" ht="12.75">
      <c r="A181" s="14"/>
      <c r="B181" s="14"/>
      <c r="C181" s="14"/>
      <c r="D181" s="14"/>
      <c r="E181" s="14"/>
      <c r="F181" s="24"/>
      <c r="G181" s="14"/>
      <c r="H181" s="14"/>
    </row>
    <row r="182" spans="1:8" ht="12.75">
      <c r="A182" s="14"/>
      <c r="B182" s="14"/>
      <c r="C182" s="14"/>
      <c r="D182" s="14"/>
      <c r="E182" s="14"/>
      <c r="F182" s="24"/>
      <c r="G182" s="14"/>
      <c r="H182" s="14"/>
    </row>
    <row r="183" spans="1:8" ht="12.75">
      <c r="A183" s="14"/>
      <c r="B183" s="14"/>
      <c r="C183" s="14"/>
      <c r="D183" s="14"/>
      <c r="E183" s="14"/>
      <c r="F183" s="24"/>
      <c r="G183" s="14"/>
      <c r="H183" s="14"/>
    </row>
    <row r="184" spans="1:8" ht="12.75">
      <c r="A184" s="14"/>
      <c r="B184" s="14"/>
      <c r="C184" s="14"/>
      <c r="D184" s="14"/>
      <c r="E184" s="14"/>
      <c r="F184" s="24"/>
      <c r="G184" s="14"/>
      <c r="H184" s="14"/>
    </row>
    <row r="185" spans="1:8" ht="12.75">
      <c r="A185" s="14"/>
      <c r="B185" s="14"/>
      <c r="C185" s="14"/>
      <c r="D185" s="14"/>
      <c r="E185" s="14"/>
      <c r="F185" s="24"/>
      <c r="G185" s="14"/>
      <c r="H185" s="14"/>
    </row>
    <row r="186" spans="1:8" ht="12.75">
      <c r="A186" s="14"/>
      <c r="B186" s="14"/>
      <c r="C186" s="14"/>
      <c r="D186" s="14"/>
      <c r="E186" s="14"/>
      <c r="F186" s="24"/>
      <c r="G186" s="14"/>
      <c r="H186" s="14"/>
    </row>
    <row r="187" spans="1:8" ht="12.75">
      <c r="A187" s="14"/>
      <c r="B187" s="14"/>
      <c r="C187" s="14"/>
      <c r="D187" s="14"/>
      <c r="E187" s="14"/>
      <c r="F187" s="24"/>
      <c r="G187" s="14"/>
      <c r="H187" s="14"/>
    </row>
    <row r="188" spans="1:8" ht="12.75">
      <c r="A188" s="14"/>
      <c r="B188" s="14"/>
      <c r="C188" s="14"/>
      <c r="D188" s="14"/>
      <c r="E188" s="14"/>
      <c r="F188" s="24"/>
      <c r="G188" s="14"/>
      <c r="H188" s="14"/>
    </row>
    <row r="189" spans="1:8" ht="12.75">
      <c r="A189" s="14"/>
      <c r="B189" s="14"/>
      <c r="C189" s="14"/>
      <c r="D189" s="14"/>
      <c r="E189" s="14"/>
      <c r="F189" s="24"/>
      <c r="G189" s="14"/>
      <c r="H189" s="14"/>
    </row>
    <row r="190" spans="1:8" ht="12.75">
      <c r="A190" s="14"/>
      <c r="B190" s="14"/>
      <c r="C190" s="14"/>
      <c r="D190" s="14"/>
      <c r="E190" s="14"/>
      <c r="F190" s="24"/>
      <c r="G190" s="14"/>
      <c r="H190" s="14"/>
    </row>
    <row r="191" spans="1:8" ht="12.75">
      <c r="A191" s="14"/>
      <c r="B191" s="14"/>
      <c r="C191" s="14"/>
      <c r="D191" s="14"/>
      <c r="E191" s="14"/>
      <c r="F191" s="24"/>
      <c r="G191" s="14"/>
      <c r="H191" s="14"/>
    </row>
    <row r="192" spans="1:8" ht="12.75">
      <c r="A192" s="14"/>
      <c r="B192" s="14"/>
      <c r="C192" s="14"/>
      <c r="D192" s="14"/>
      <c r="E192" s="14"/>
      <c r="F192" s="24"/>
      <c r="G192" s="14"/>
      <c r="H192" s="14"/>
    </row>
    <row r="193" spans="1:8" ht="12.75">
      <c r="A193" s="14"/>
      <c r="B193" s="14"/>
      <c r="C193" s="14"/>
      <c r="D193" s="14"/>
      <c r="E193" s="14"/>
      <c r="F193" s="24"/>
      <c r="G193" s="14"/>
      <c r="H193" s="14"/>
    </row>
    <row r="194" spans="1:8" ht="12.75">
      <c r="A194" s="14"/>
      <c r="B194" s="14"/>
      <c r="C194" s="14"/>
      <c r="D194" s="14"/>
      <c r="E194" s="14"/>
      <c r="F194" s="24"/>
      <c r="G194" s="14"/>
      <c r="H194" s="14"/>
    </row>
    <row r="195" spans="1:8" ht="12.75">
      <c r="A195" s="14"/>
      <c r="B195" s="14"/>
      <c r="C195" s="14"/>
      <c r="D195" s="14"/>
      <c r="E195" s="14"/>
      <c r="F195" s="24"/>
      <c r="G195" s="14"/>
      <c r="H195" s="14"/>
    </row>
    <row r="196" spans="1:8" ht="12.75">
      <c r="A196" s="14"/>
      <c r="B196" s="14"/>
      <c r="C196" s="14"/>
      <c r="D196" s="14"/>
      <c r="E196" s="14"/>
      <c r="F196" s="24"/>
      <c r="G196" s="14"/>
      <c r="H196" s="14"/>
    </row>
    <row r="197" spans="1:8" ht="12.75">
      <c r="A197" s="14"/>
      <c r="B197" s="14"/>
      <c r="C197" s="14"/>
      <c r="D197" s="14"/>
      <c r="E197" s="14"/>
      <c r="F197" s="24"/>
      <c r="G197" s="14"/>
      <c r="H197" s="14"/>
    </row>
    <row r="198" spans="1:8" ht="12.75">
      <c r="A198" s="14"/>
      <c r="B198" s="14"/>
      <c r="C198" s="14"/>
      <c r="D198" s="14"/>
      <c r="E198" s="14"/>
      <c r="F198" s="24"/>
      <c r="G198" s="14"/>
      <c r="H198" s="14"/>
    </row>
    <row r="199" spans="1:8" ht="12.75">
      <c r="A199" s="14"/>
      <c r="B199" s="14"/>
      <c r="C199" s="14"/>
      <c r="D199" s="14"/>
      <c r="E199" s="14"/>
      <c r="F199" s="24"/>
      <c r="G199" s="14"/>
      <c r="H199" s="14"/>
    </row>
    <row r="200" spans="1:8" ht="12.75">
      <c r="A200" s="14"/>
      <c r="B200" s="14"/>
      <c r="C200" s="14"/>
      <c r="D200" s="14"/>
      <c r="E200" s="14"/>
      <c r="F200" s="24"/>
      <c r="G200" s="14"/>
      <c r="H200" s="14"/>
    </row>
    <row r="201" spans="1:8" ht="12.75">
      <c r="A201" s="14"/>
      <c r="B201" s="14"/>
      <c r="C201" s="14"/>
      <c r="D201" s="14"/>
      <c r="E201" s="14"/>
      <c r="F201" s="24"/>
      <c r="G201" s="14"/>
      <c r="H201" s="14"/>
    </row>
    <row r="202" spans="1:8" ht="12.75">
      <c r="A202" s="14"/>
      <c r="B202" s="14"/>
      <c r="C202" s="14"/>
      <c r="D202" s="14"/>
      <c r="E202" s="14"/>
      <c r="F202" s="24"/>
      <c r="G202" s="14"/>
      <c r="H202" s="14"/>
    </row>
    <row r="203" spans="1:8" ht="12.75">
      <c r="A203" s="14"/>
      <c r="B203" s="14"/>
      <c r="C203" s="14"/>
      <c r="D203" s="14"/>
      <c r="E203" s="14"/>
      <c r="F203" s="24"/>
      <c r="G203" s="14"/>
      <c r="H203" s="14"/>
    </row>
    <row r="204" spans="1:8" ht="12.75">
      <c r="A204" s="14"/>
      <c r="B204" s="14"/>
      <c r="C204" s="14"/>
      <c r="D204" s="14"/>
      <c r="E204" s="14"/>
      <c r="F204" s="24"/>
      <c r="G204" s="14"/>
      <c r="H204" s="14"/>
    </row>
    <row r="205" spans="1:8" ht="12.75">
      <c r="A205" s="14"/>
      <c r="B205" s="14"/>
      <c r="C205" s="14"/>
      <c r="D205" s="14"/>
      <c r="E205" s="14"/>
      <c r="F205" s="24"/>
      <c r="G205" s="14"/>
      <c r="H205" s="14"/>
    </row>
    <row r="206" spans="1:8" ht="12.75">
      <c r="A206" s="14"/>
      <c r="B206" s="14"/>
      <c r="C206" s="14"/>
      <c r="D206" s="14"/>
      <c r="E206" s="14"/>
      <c r="F206" s="24"/>
      <c r="G206" s="14"/>
      <c r="H206" s="14"/>
    </row>
    <row r="207" spans="1:8" ht="12.75">
      <c r="A207" s="14"/>
      <c r="B207" s="14"/>
      <c r="C207" s="14"/>
      <c r="D207" s="14"/>
      <c r="E207" s="14"/>
      <c r="F207" s="24"/>
      <c r="G207" s="14"/>
      <c r="H207" s="14"/>
    </row>
    <row r="208" spans="1:8" ht="12.75">
      <c r="A208" s="14"/>
      <c r="B208" s="14"/>
      <c r="C208" s="14"/>
      <c r="D208" s="14"/>
      <c r="E208" s="14"/>
      <c r="F208" s="24"/>
      <c r="G208" s="14"/>
      <c r="H208" s="14"/>
    </row>
    <row r="209" spans="1:8" ht="12.75">
      <c r="A209" s="14"/>
      <c r="B209" s="14"/>
      <c r="C209" s="14"/>
      <c r="D209" s="14"/>
      <c r="E209" s="14"/>
      <c r="F209" s="24"/>
      <c r="G209" s="14"/>
      <c r="H209" s="14"/>
    </row>
    <row r="210" spans="1:8" ht="12.75">
      <c r="A210" s="14"/>
      <c r="B210" s="14"/>
      <c r="C210" s="14"/>
      <c r="D210" s="14"/>
      <c r="E210" s="14"/>
      <c r="F210" s="24"/>
      <c r="G210" s="14"/>
      <c r="H210" s="14"/>
    </row>
    <row r="211" spans="1:8" ht="12.75">
      <c r="A211" s="14"/>
      <c r="B211" s="14"/>
      <c r="C211" s="14"/>
      <c r="D211" s="14"/>
      <c r="E211" s="14"/>
      <c r="F211" s="24"/>
      <c r="G211" s="14"/>
      <c r="H211" s="14"/>
    </row>
    <row r="212" spans="1:8" ht="12.75">
      <c r="A212" s="14"/>
      <c r="B212" s="14"/>
      <c r="C212" s="14"/>
      <c r="D212" s="14"/>
      <c r="E212" s="14"/>
      <c r="F212" s="24"/>
      <c r="G212" s="14"/>
      <c r="H212" s="14"/>
    </row>
    <row r="213" spans="1:8" ht="12.75">
      <c r="A213" s="14"/>
      <c r="B213" s="14"/>
      <c r="C213" s="14"/>
      <c r="D213" s="14"/>
      <c r="E213" s="14"/>
      <c r="F213" s="24"/>
      <c r="G213" s="14"/>
      <c r="H213" s="14"/>
    </row>
    <row r="214" spans="1:8" ht="12.75">
      <c r="A214" s="14"/>
      <c r="B214" s="14"/>
      <c r="C214" s="14"/>
      <c r="D214" s="14"/>
      <c r="E214" s="14"/>
      <c r="F214" s="24"/>
      <c r="G214" s="14"/>
      <c r="H214" s="14"/>
    </row>
    <row r="215" spans="1:8" ht="12.75">
      <c r="A215" s="14"/>
      <c r="B215" s="14"/>
      <c r="C215" s="14"/>
      <c r="D215" s="14"/>
      <c r="E215" s="14"/>
      <c r="F215" s="24"/>
      <c r="G215" s="14"/>
      <c r="H215" s="14"/>
    </row>
    <row r="216" spans="1:8" ht="12.75">
      <c r="A216" s="14"/>
      <c r="B216" s="14"/>
      <c r="C216" s="14"/>
      <c r="D216" s="14"/>
      <c r="E216" s="14"/>
      <c r="F216" s="24"/>
      <c r="G216" s="14"/>
      <c r="H216" s="14"/>
    </row>
    <row r="217" spans="1:8" ht="12.75">
      <c r="A217" s="14"/>
      <c r="B217" s="14"/>
      <c r="C217" s="14"/>
      <c r="D217" s="14"/>
      <c r="E217" s="14"/>
      <c r="F217" s="24"/>
      <c r="G217" s="14"/>
      <c r="H217" s="14"/>
    </row>
    <row r="218" spans="1:8" ht="12.75">
      <c r="A218" s="14"/>
      <c r="B218" s="14"/>
      <c r="C218" s="14"/>
      <c r="D218" s="14"/>
      <c r="E218" s="14"/>
      <c r="F218" s="24"/>
      <c r="G218" s="14"/>
      <c r="H218" s="14"/>
    </row>
    <row r="219" spans="1:8" ht="12.75">
      <c r="A219" s="14"/>
      <c r="B219" s="14"/>
      <c r="C219" s="14"/>
      <c r="D219" s="14"/>
      <c r="E219" s="14"/>
      <c r="F219" s="24"/>
      <c r="G219" s="14"/>
      <c r="H219" s="14"/>
    </row>
    <row r="220" spans="1:8" ht="12.75">
      <c r="A220" s="14"/>
      <c r="B220" s="14"/>
      <c r="C220" s="14"/>
      <c r="D220" s="14"/>
      <c r="E220" s="14"/>
      <c r="F220" s="24"/>
      <c r="G220" s="14"/>
      <c r="H220" s="14"/>
    </row>
    <row r="221" spans="1:8" ht="12.75">
      <c r="A221" s="14"/>
      <c r="B221" s="14"/>
      <c r="C221" s="14"/>
      <c r="D221" s="14"/>
      <c r="E221" s="14"/>
      <c r="F221" s="24"/>
      <c r="G221" s="14"/>
      <c r="H221" s="14"/>
    </row>
    <row r="222" spans="1:8" ht="12.75">
      <c r="A222" s="14"/>
      <c r="B222" s="14"/>
      <c r="C222" s="14"/>
      <c r="D222" s="14"/>
      <c r="E222" s="14"/>
      <c r="F222" s="24"/>
      <c r="G222" s="14"/>
      <c r="H222" s="14"/>
    </row>
    <row r="223" spans="1:8" ht="12.75">
      <c r="A223" s="14"/>
      <c r="B223" s="14"/>
      <c r="C223" s="14"/>
      <c r="D223" s="14"/>
      <c r="E223" s="14"/>
      <c r="F223" s="24"/>
      <c r="G223" s="14"/>
      <c r="H223" s="14"/>
    </row>
    <row r="224" spans="1:8" ht="12.75">
      <c r="A224" s="14"/>
      <c r="B224" s="14"/>
      <c r="C224" s="14"/>
      <c r="D224" s="14"/>
      <c r="E224" s="14"/>
      <c r="F224" s="24"/>
      <c r="G224" s="14"/>
      <c r="H224" s="14"/>
    </row>
    <row r="225" spans="1:8" ht="12.75">
      <c r="A225" s="14"/>
      <c r="B225" s="14"/>
      <c r="C225" s="14"/>
      <c r="D225" s="14"/>
      <c r="E225" s="14"/>
      <c r="F225" s="24"/>
      <c r="G225" s="14"/>
      <c r="H225" s="14"/>
    </row>
    <row r="226" spans="1:8" ht="12.75">
      <c r="A226" s="14"/>
      <c r="B226" s="14"/>
      <c r="C226" s="14"/>
      <c r="D226" s="14"/>
      <c r="E226" s="14"/>
      <c r="F226" s="24"/>
      <c r="G226" s="14"/>
      <c r="H226" s="14"/>
    </row>
    <row r="227" spans="1:8" ht="12.75">
      <c r="A227" s="14"/>
      <c r="B227" s="14"/>
      <c r="C227" s="14"/>
      <c r="D227" s="14"/>
      <c r="E227" s="14"/>
      <c r="F227" s="24"/>
      <c r="G227" s="14"/>
      <c r="H227" s="14"/>
    </row>
    <row r="228" spans="1:8" ht="12.75">
      <c r="A228" s="14"/>
      <c r="B228" s="14"/>
      <c r="C228" s="14"/>
      <c r="D228" s="14"/>
      <c r="E228" s="14"/>
      <c r="F228" s="24"/>
      <c r="G228" s="14"/>
      <c r="H228" s="14"/>
    </row>
    <row r="229" spans="1:8" ht="12.75">
      <c r="A229" s="14"/>
      <c r="B229" s="14"/>
      <c r="C229" s="14"/>
      <c r="D229" s="14"/>
      <c r="E229" s="14"/>
      <c r="F229" s="24"/>
      <c r="G229" s="14"/>
      <c r="H229" s="14"/>
    </row>
  </sheetData>
  <sheetProtection/>
  <mergeCells count="60">
    <mergeCell ref="B44:C44"/>
    <mergeCell ref="D44:E44"/>
    <mergeCell ref="B64:C64"/>
    <mergeCell ref="D64:E64"/>
    <mergeCell ref="B63:C63"/>
    <mergeCell ref="D63:E63"/>
    <mergeCell ref="D55:D57"/>
    <mergeCell ref="E55:E57"/>
    <mergeCell ref="C60:C62"/>
    <mergeCell ref="D60:D62"/>
    <mergeCell ref="B58:B62"/>
    <mergeCell ref="E60:E62"/>
    <mergeCell ref="C46:C47"/>
    <mergeCell ref="C55:C57"/>
    <mergeCell ref="D48:D49"/>
    <mergeCell ref="D50:D54"/>
    <mergeCell ref="E50:E54"/>
    <mergeCell ref="B4:C4"/>
    <mergeCell ref="D4:F4"/>
    <mergeCell ref="A45:A62"/>
    <mergeCell ref="D46:D47"/>
    <mergeCell ref="E48:E49"/>
    <mergeCell ref="B45:B49"/>
    <mergeCell ref="C50:C54"/>
    <mergeCell ref="B50:B57"/>
    <mergeCell ref="E46:E47"/>
    <mergeCell ref="C48:C49"/>
    <mergeCell ref="D37:D39"/>
    <mergeCell ref="B34:C34"/>
    <mergeCell ref="A37:A42"/>
    <mergeCell ref="B37:B43"/>
    <mergeCell ref="C41:C43"/>
    <mergeCell ref="A1:H1"/>
    <mergeCell ref="B2:C2"/>
    <mergeCell ref="D2:H2"/>
    <mergeCell ref="B3:C3"/>
    <mergeCell ref="D3:H3"/>
    <mergeCell ref="B6:B31"/>
    <mergeCell ref="C6:C23"/>
    <mergeCell ref="B5:C5"/>
    <mergeCell ref="A6:A27"/>
    <mergeCell ref="E37:E39"/>
    <mergeCell ref="D41:D43"/>
    <mergeCell ref="E41:E43"/>
    <mergeCell ref="D26:D27"/>
    <mergeCell ref="C26:C27"/>
    <mergeCell ref="C37:C39"/>
    <mergeCell ref="B35:C35"/>
    <mergeCell ref="D35:H35"/>
    <mergeCell ref="B36:C36"/>
    <mergeCell ref="D36:F36"/>
    <mergeCell ref="B32:C32"/>
    <mergeCell ref="D32:E32"/>
    <mergeCell ref="D6:D23"/>
    <mergeCell ref="E6:E23"/>
    <mergeCell ref="C28:C31"/>
    <mergeCell ref="D28:D31"/>
    <mergeCell ref="E28:E31"/>
    <mergeCell ref="D34:H34"/>
    <mergeCell ref="E25:E27"/>
  </mergeCells>
  <conditionalFormatting sqref="H44 H32:H36">
    <cfRule type="cellIs" priority="1" dxfId="34" operator="equal" stopIfTrue="1">
      <formula>"Acquis"</formula>
    </cfRule>
    <cfRule type="cellIs" priority="2" dxfId="3" operator="equal" stopIfTrue="1">
      <formula>"En cours"</formula>
    </cfRule>
  </conditionalFormatting>
  <conditionalFormatting sqref="H6:H31 H37:H43 H45:H62">
    <cfRule type="cellIs" priority="6" dxfId="34" operator="equal" stopIfTrue="1">
      <formula>"Acquis"</formula>
    </cfRule>
    <cfRule type="cellIs" priority="7" dxfId="1" operator="equal" stopIfTrue="1">
      <formula>"En cours"</formula>
    </cfRule>
    <cfRule type="cellIs" priority="8" dxfId="0" operator="equal" stopIfTrue="1">
      <formula>"Absent"</formula>
    </cfRule>
  </conditionalFormatting>
  <dataValidations count="1">
    <dataValidation errorStyle="warning" type="list" allowBlank="1" showErrorMessage="1" errorTitle="Attention" error="Ce nom ne fait pas partie de la liste" sqref="D4">
      <formula1>$B$67:$B$101</formula1>
      <formula2>0</formula2>
    </dataValidation>
  </dataValidations>
  <printOptions/>
  <pageMargins left="0.2362204724409449" right="0.2362204724409449" top="0.3937007874015748" bottom="0.3937007874015748"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E204"/>
  <sheetViews>
    <sheetView showGridLines="0" workbookViewId="0" topLeftCell="B1">
      <selection activeCell="A1" sqref="A1:H1"/>
    </sheetView>
  </sheetViews>
  <sheetFormatPr defaultColWidth="11.421875" defaultRowHeight="12.75"/>
  <cols>
    <col min="1" max="1" width="0" style="3" hidden="1" customWidth="1"/>
    <col min="2" max="2" width="4.421875" style="3" customWidth="1"/>
    <col min="3" max="3" width="19.8515625" style="3" customWidth="1"/>
    <col min="4" max="4" width="31.8515625" style="3" customWidth="1"/>
    <col min="5" max="5" width="27.8515625" style="3" customWidth="1"/>
    <col min="6" max="6" width="5.7109375" style="4" customWidth="1"/>
    <col min="7" max="7" width="5.421875" style="3" hidden="1" customWidth="1"/>
    <col min="8" max="8" width="8.421875" style="3" customWidth="1"/>
    <col min="9" max="16384" width="11.421875" style="3" customWidth="1"/>
  </cols>
  <sheetData>
    <row r="1" spans="1:8" s="5" customFormat="1" ht="25.5" customHeight="1">
      <c r="A1" s="390" t="s">
        <v>240</v>
      </c>
      <c r="B1" s="390"/>
      <c r="C1" s="390"/>
      <c r="D1" s="390"/>
      <c r="E1" s="390"/>
      <c r="F1" s="390"/>
      <c r="G1" s="390"/>
      <c r="H1" s="390"/>
    </row>
    <row r="2" spans="1:8" ht="25.5" customHeight="1">
      <c r="A2" s="44"/>
      <c r="B2" s="368" t="s">
        <v>1</v>
      </c>
      <c r="C2" s="368"/>
      <c r="D2" s="391">
        <f>IF('Français fin-CP'!D2&lt;&gt;"",'Français fin-CP'!D2,"")</f>
      </c>
      <c r="E2" s="391"/>
      <c r="F2" s="391"/>
      <c r="G2" s="391"/>
      <c r="H2" s="391"/>
    </row>
    <row r="3" spans="1:8" ht="25.5" customHeight="1">
      <c r="A3" s="44"/>
      <c r="B3" s="368" t="s">
        <v>4</v>
      </c>
      <c r="C3" s="368"/>
      <c r="D3" s="391">
        <f>IF('Français fin-CP'!AK3&lt;&gt;"",'Français fin-CP'!AK3,"")</f>
      </c>
      <c r="E3" s="391"/>
      <c r="F3" s="391"/>
      <c r="G3" s="391"/>
      <c r="H3" s="391"/>
    </row>
    <row r="4" spans="1:8" ht="25.5" customHeight="1">
      <c r="A4" s="44"/>
      <c r="B4" s="392" t="s">
        <v>165</v>
      </c>
      <c r="C4" s="392"/>
      <c r="D4" s="393" t="s">
        <v>345</v>
      </c>
      <c r="E4" s="393"/>
      <c r="F4" s="393"/>
      <c r="G4" s="68"/>
      <c r="H4" s="69"/>
    </row>
    <row r="5" spans="1:8" ht="33.75" customHeight="1">
      <c r="A5" s="45"/>
      <c r="B5" s="379" t="s">
        <v>162</v>
      </c>
      <c r="C5" s="379"/>
      <c r="D5" s="49" t="s">
        <v>163</v>
      </c>
      <c r="E5" s="49" t="s">
        <v>241</v>
      </c>
      <c r="F5" s="49" t="s">
        <v>47</v>
      </c>
      <c r="G5" s="50" t="s">
        <v>48</v>
      </c>
      <c r="H5" s="50" t="s">
        <v>164</v>
      </c>
    </row>
    <row r="6" spans="1:10" s="7" customFormat="1" ht="15" customHeight="1">
      <c r="A6" s="380"/>
      <c r="B6" s="409" t="s">
        <v>69</v>
      </c>
      <c r="C6" s="410" t="s">
        <v>166</v>
      </c>
      <c r="D6" s="410" t="s">
        <v>167</v>
      </c>
      <c r="E6" s="361" t="s">
        <v>275</v>
      </c>
      <c r="F6" s="53" t="s">
        <v>211</v>
      </c>
      <c r="G6" s="54" t="e">
        <f ca="1">OFFSET('Maths fin-CP'!D$6,$C$41,0)</f>
        <v>#N/A</v>
      </c>
      <c r="H6" s="55" t="e">
        <f>IF(G6=1,"Acquis",IF(G6="A","Absence","En cours"))</f>
        <v>#N/A</v>
      </c>
      <c r="I6" s="6"/>
      <c r="J6" s="6"/>
    </row>
    <row r="7" spans="1:10" ht="15" customHeight="1">
      <c r="A7" s="380"/>
      <c r="B7" s="409"/>
      <c r="C7" s="411"/>
      <c r="D7" s="411"/>
      <c r="E7" s="362"/>
      <c r="F7" s="53" t="s">
        <v>212</v>
      </c>
      <c r="G7" s="54" t="e">
        <f ca="1">OFFSET('Maths fin-CP'!E$6,$C$41,0)</f>
        <v>#N/A</v>
      </c>
      <c r="H7" s="55" t="e">
        <f aca="true" t="shared" si="0" ref="H7:H21">IF(G7=1,"Acquis",IF(G7="A","Absence","En cours"))</f>
        <v>#N/A</v>
      </c>
      <c r="I7" s="8"/>
      <c r="J7" s="8"/>
    </row>
    <row r="8" spans="1:8" ht="15" customHeight="1">
      <c r="A8" s="380"/>
      <c r="B8" s="409"/>
      <c r="C8" s="411"/>
      <c r="D8" s="411"/>
      <c r="E8" s="362"/>
      <c r="F8" s="53" t="s">
        <v>213</v>
      </c>
      <c r="G8" s="54" t="e">
        <f ca="1">OFFSET('Maths fin-CP'!F$6,$C$41,0)</f>
        <v>#N/A</v>
      </c>
      <c r="H8" s="55" t="e">
        <f t="shared" si="0"/>
        <v>#N/A</v>
      </c>
    </row>
    <row r="9" spans="1:10" ht="15" customHeight="1">
      <c r="A9" s="380"/>
      <c r="B9" s="409"/>
      <c r="C9" s="411"/>
      <c r="D9" s="411"/>
      <c r="E9" s="362"/>
      <c r="F9" s="53" t="s">
        <v>214</v>
      </c>
      <c r="G9" s="54" t="e">
        <f ca="1">OFFSET('Maths fin-CP'!G$6,$C$41,0)</f>
        <v>#N/A</v>
      </c>
      <c r="H9" s="55" t="e">
        <f t="shared" si="0"/>
        <v>#N/A</v>
      </c>
      <c r="I9" s="8"/>
      <c r="J9" s="8"/>
    </row>
    <row r="10" spans="1:10" ht="15" customHeight="1">
      <c r="A10" s="380"/>
      <c r="B10" s="409"/>
      <c r="C10" s="411"/>
      <c r="D10" s="411"/>
      <c r="E10" s="362"/>
      <c r="F10" s="53" t="s">
        <v>215</v>
      </c>
      <c r="G10" s="54" t="e">
        <f ca="1">OFFSET('Maths fin-CP'!H$6,$C$41,0)</f>
        <v>#N/A</v>
      </c>
      <c r="H10" s="55" t="e">
        <f t="shared" si="0"/>
        <v>#N/A</v>
      </c>
      <c r="I10" s="8"/>
      <c r="J10" s="8"/>
    </row>
    <row r="11" spans="1:10" ht="15" customHeight="1">
      <c r="A11" s="380"/>
      <c r="B11" s="409"/>
      <c r="C11" s="411"/>
      <c r="D11" s="411"/>
      <c r="E11" s="362"/>
      <c r="F11" s="53" t="s">
        <v>216</v>
      </c>
      <c r="G11" s="54" t="e">
        <f ca="1">OFFSET('Maths fin-CP'!I$6,$C$41,0)</f>
        <v>#N/A</v>
      </c>
      <c r="H11" s="55" t="e">
        <f>IF(G11=1,"Acquis",IF(G11="A","Absence","En cours"))</f>
        <v>#N/A</v>
      </c>
      <c r="I11" s="8"/>
      <c r="J11" s="8"/>
    </row>
    <row r="12" spans="1:10" ht="15" customHeight="1">
      <c r="A12" s="380"/>
      <c r="B12" s="409"/>
      <c r="C12" s="411"/>
      <c r="D12" s="411"/>
      <c r="E12" s="362"/>
      <c r="F12" s="53" t="s">
        <v>217</v>
      </c>
      <c r="G12" s="54" t="e">
        <f ca="1">OFFSET('Maths fin-CP'!J$6,$C$41,0)</f>
        <v>#N/A</v>
      </c>
      <c r="H12" s="55" t="e">
        <f>IF(G12=1,"Acquis",IF(G12="A","Absence","En cours"))</f>
        <v>#N/A</v>
      </c>
      <c r="I12" s="8"/>
      <c r="J12" s="8"/>
    </row>
    <row r="13" spans="1:10" ht="15" customHeight="1">
      <c r="A13" s="380"/>
      <c r="B13" s="409"/>
      <c r="C13" s="411"/>
      <c r="D13" s="411"/>
      <c r="E13" s="362"/>
      <c r="F13" s="53" t="s">
        <v>218</v>
      </c>
      <c r="G13" s="54" t="e">
        <f ca="1">OFFSET('Maths fin-CP'!K$6,$C$41,0)</f>
        <v>#N/A</v>
      </c>
      <c r="H13" s="55" t="e">
        <f>IF(G13=1,"Acquis",IF(G13="A","Absence","En cours"))</f>
        <v>#N/A</v>
      </c>
      <c r="I13" s="8"/>
      <c r="J13" s="8"/>
    </row>
    <row r="14" spans="1:10" s="7" customFormat="1" ht="15" customHeight="1">
      <c r="A14" s="380"/>
      <c r="B14" s="409"/>
      <c r="C14" s="411"/>
      <c r="D14" s="411"/>
      <c r="E14" s="362"/>
      <c r="F14" s="53" t="s">
        <v>219</v>
      </c>
      <c r="G14" s="54" t="e">
        <f ca="1">OFFSET('Maths fin-CP'!L$6,$C$41,0)</f>
        <v>#N/A</v>
      </c>
      <c r="H14" s="55" t="e">
        <f>IF(G14=1,"Acquis",IF(G14="A","Absence","En cours"))</f>
        <v>#N/A</v>
      </c>
      <c r="I14" s="6"/>
      <c r="J14" s="6"/>
    </row>
    <row r="15" spans="1:10" ht="15" customHeight="1">
      <c r="A15" s="380"/>
      <c r="B15" s="409"/>
      <c r="C15" s="361" t="s">
        <v>168</v>
      </c>
      <c r="D15" s="361"/>
      <c r="E15" s="361" t="s">
        <v>169</v>
      </c>
      <c r="F15" s="53" t="s">
        <v>220</v>
      </c>
      <c r="G15" s="54" t="e">
        <f ca="1">OFFSET('Maths fin-CP'!M$6,$C$41,0)</f>
        <v>#N/A</v>
      </c>
      <c r="H15" s="55" t="e">
        <f t="shared" si="0"/>
        <v>#N/A</v>
      </c>
      <c r="I15" s="8"/>
      <c r="J15" s="8"/>
    </row>
    <row r="16" spans="1:8" ht="15" customHeight="1">
      <c r="A16" s="380"/>
      <c r="B16" s="409"/>
      <c r="C16" s="361"/>
      <c r="D16" s="361"/>
      <c r="E16" s="361"/>
      <c r="F16" s="53" t="s">
        <v>221</v>
      </c>
      <c r="G16" s="54" t="e">
        <f ca="1">OFFSET('Maths fin-CP'!N$6,$C$41,0)</f>
        <v>#N/A</v>
      </c>
      <c r="H16" s="55" t="e">
        <f t="shared" si="0"/>
        <v>#N/A</v>
      </c>
    </row>
    <row r="17" spans="1:8" ht="15" customHeight="1">
      <c r="A17" s="380"/>
      <c r="B17" s="409"/>
      <c r="C17" s="361" t="s">
        <v>170</v>
      </c>
      <c r="D17" s="361" t="s">
        <v>171</v>
      </c>
      <c r="E17" s="361" t="s">
        <v>276</v>
      </c>
      <c r="F17" s="53" t="s">
        <v>222</v>
      </c>
      <c r="G17" s="54" t="e">
        <f ca="1">OFFSET('Maths fin-CP'!O$6,$C$41,0)</f>
        <v>#N/A</v>
      </c>
      <c r="H17" s="55" t="e">
        <f t="shared" si="0"/>
        <v>#N/A</v>
      </c>
    </row>
    <row r="18" spans="1:8" ht="15" customHeight="1">
      <c r="A18" s="380"/>
      <c r="B18" s="409"/>
      <c r="C18" s="362"/>
      <c r="D18" s="362"/>
      <c r="E18" s="362"/>
      <c r="F18" s="53" t="s">
        <v>223</v>
      </c>
      <c r="G18" s="54" t="e">
        <f ca="1">OFFSET('Maths fin-CP'!P$6,$C$41,0)</f>
        <v>#N/A</v>
      </c>
      <c r="H18" s="55" t="e">
        <f t="shared" si="0"/>
        <v>#N/A</v>
      </c>
    </row>
    <row r="19" spans="1:8" ht="15" customHeight="1">
      <c r="A19" s="380"/>
      <c r="B19" s="409"/>
      <c r="C19" s="362"/>
      <c r="D19" s="362"/>
      <c r="E19" s="362"/>
      <c r="F19" s="53" t="s">
        <v>224</v>
      </c>
      <c r="G19" s="54" t="e">
        <f ca="1">OFFSET('Maths fin-CP'!Q$6,$C$41,0)</f>
        <v>#N/A</v>
      </c>
      <c r="H19" s="55" t="e">
        <f t="shared" si="0"/>
        <v>#N/A</v>
      </c>
    </row>
    <row r="20" spans="1:8" ht="15" customHeight="1">
      <c r="A20" s="380"/>
      <c r="B20" s="409"/>
      <c r="C20" s="362"/>
      <c r="D20" s="362"/>
      <c r="E20" s="362"/>
      <c r="F20" s="53" t="s">
        <v>225</v>
      </c>
      <c r="G20" s="54" t="e">
        <f ca="1">OFFSET('Maths fin-CP'!R$6,$C$41,0)</f>
        <v>#N/A</v>
      </c>
      <c r="H20" s="55" t="e">
        <f t="shared" si="0"/>
        <v>#N/A</v>
      </c>
    </row>
    <row r="21" spans="1:8" ht="18" customHeight="1">
      <c r="A21" s="380"/>
      <c r="B21" s="409"/>
      <c r="C21" s="361" t="s">
        <v>172</v>
      </c>
      <c r="D21" s="361" t="s">
        <v>173</v>
      </c>
      <c r="E21" s="401" t="s">
        <v>279</v>
      </c>
      <c r="F21" s="53" t="s">
        <v>226</v>
      </c>
      <c r="G21" s="54" t="e">
        <f ca="1">OFFSET('Maths fin-CP'!S$6,$C$41,0)</f>
        <v>#N/A</v>
      </c>
      <c r="H21" s="55" t="e">
        <f t="shared" si="0"/>
        <v>#N/A</v>
      </c>
    </row>
    <row r="22" spans="1:8" ht="18" customHeight="1">
      <c r="A22" s="380"/>
      <c r="B22" s="409"/>
      <c r="C22" s="361"/>
      <c r="D22" s="361"/>
      <c r="E22" s="401"/>
      <c r="F22" s="53" t="s">
        <v>277</v>
      </c>
      <c r="G22" s="54" t="e">
        <f ca="1">OFFSET('Maths fin-CP'!T$6,$C$41,0)</f>
        <v>#N/A</v>
      </c>
      <c r="H22" s="55" t="e">
        <f>IF(G22=1,"Acquis",IF(G22="A","Absence","En cours"))</f>
        <v>#N/A</v>
      </c>
    </row>
    <row r="23" spans="1:8" ht="39" customHeight="1">
      <c r="A23" s="380"/>
      <c r="B23" s="409"/>
      <c r="C23" s="52" t="s">
        <v>174</v>
      </c>
      <c r="D23" s="52" t="s">
        <v>175</v>
      </c>
      <c r="E23" s="56" t="s">
        <v>280</v>
      </c>
      <c r="F23" s="53" t="s">
        <v>278</v>
      </c>
      <c r="G23" s="54" t="e">
        <f ca="1">OFFSET('Maths fin-CP'!U$6,$C$41,0)</f>
        <v>#N/A</v>
      </c>
      <c r="H23" s="55" t="e">
        <f>IF(G23=1,"Acquis",IF(G23="A","Absence","En cours"))</f>
        <v>#N/A</v>
      </c>
    </row>
    <row r="24" spans="1:10" s="10" customFormat="1" ht="15.75" customHeight="1">
      <c r="A24" s="46"/>
      <c r="B24" s="373"/>
      <c r="C24" s="373"/>
      <c r="D24" s="374" t="s">
        <v>281</v>
      </c>
      <c r="E24" s="374"/>
      <c r="F24" s="50">
        <f>COUNTIF(G6:G23,1)</f>
        <v>0</v>
      </c>
      <c r="G24" s="57"/>
      <c r="H24" s="58" t="s">
        <v>49</v>
      </c>
      <c r="I24" s="9"/>
      <c r="J24" s="9"/>
    </row>
    <row r="25" spans="1:10" ht="38.25" customHeight="1">
      <c r="A25" s="414"/>
      <c r="B25" s="412" t="s">
        <v>70</v>
      </c>
      <c r="C25" s="59" t="s">
        <v>177</v>
      </c>
      <c r="D25" s="60" t="s">
        <v>180</v>
      </c>
      <c r="E25" s="61" t="s">
        <v>183</v>
      </c>
      <c r="F25" s="53" t="s">
        <v>227</v>
      </c>
      <c r="G25" s="54" t="e">
        <f ca="1">OFFSET('Maths fin-CP'!V$6,$C$41,0)</f>
        <v>#N/A</v>
      </c>
      <c r="H25" s="55" t="e">
        <f>IF(G25=1,"Acquis",IF(G25="A","Absence","En cours"))</f>
        <v>#N/A</v>
      </c>
      <c r="I25" s="8"/>
      <c r="J25" s="8"/>
    </row>
    <row r="26" spans="1:10" s="7" customFormat="1" ht="18" customHeight="1">
      <c r="A26" s="414"/>
      <c r="B26" s="412"/>
      <c r="C26" s="389" t="s">
        <v>178</v>
      </c>
      <c r="D26" s="382" t="s">
        <v>181</v>
      </c>
      <c r="E26" s="422" t="s">
        <v>282</v>
      </c>
      <c r="F26" s="53" t="s">
        <v>228</v>
      </c>
      <c r="G26" s="54" t="e">
        <f ca="1">OFFSET('Maths fin-CP'!W$6,$C$41,0)</f>
        <v>#N/A</v>
      </c>
      <c r="H26" s="55" t="e">
        <f>IF(G26=1,"Acquis",IF(G26="A","Absence","En cours"))</f>
        <v>#N/A</v>
      </c>
      <c r="I26" s="6"/>
      <c r="J26" s="6"/>
    </row>
    <row r="27" spans="1:10" ht="18" customHeight="1">
      <c r="A27" s="414"/>
      <c r="B27" s="412"/>
      <c r="C27" s="389"/>
      <c r="D27" s="382"/>
      <c r="E27" s="422"/>
      <c r="F27" s="53" t="s">
        <v>283</v>
      </c>
      <c r="G27" s="54" t="e">
        <f ca="1">OFFSET('Maths fin-CP'!X$6,$C$41,0)</f>
        <v>#N/A</v>
      </c>
      <c r="H27" s="55" t="e">
        <f>IF(G27=1,"Acquis",IF(G27="A","Absence","En cours"))</f>
        <v>#N/A</v>
      </c>
      <c r="I27" s="8"/>
      <c r="J27" s="8"/>
    </row>
    <row r="28" spans="1:8" ht="37.5" customHeight="1">
      <c r="A28" s="414"/>
      <c r="B28" s="412"/>
      <c r="C28" s="59" t="s">
        <v>179</v>
      </c>
      <c r="D28" s="60" t="s">
        <v>182</v>
      </c>
      <c r="E28" s="63" t="s">
        <v>184</v>
      </c>
      <c r="F28" s="53" t="s">
        <v>284</v>
      </c>
      <c r="G28" s="54" t="e">
        <f ca="1">OFFSET('Maths fin-CP'!Y$6,$C$41,0)</f>
        <v>#N/A</v>
      </c>
      <c r="H28" s="55" t="e">
        <f>IF(G28=1,"Acquis",IF(G28="A","Absence","En cours"))</f>
        <v>#N/A</v>
      </c>
    </row>
    <row r="29" spans="1:8" s="10" customFormat="1" ht="15.75" customHeight="1">
      <c r="A29" s="46"/>
      <c r="B29" s="373"/>
      <c r="C29" s="373"/>
      <c r="D29" s="374" t="s">
        <v>233</v>
      </c>
      <c r="E29" s="374"/>
      <c r="F29" s="50">
        <f>COUNTIF(G25:G28,1)</f>
        <v>0</v>
      </c>
      <c r="G29" s="57"/>
      <c r="H29" s="58" t="s">
        <v>49</v>
      </c>
    </row>
    <row r="30" spans="1:8" s="19" customFormat="1" ht="15" customHeight="1">
      <c r="A30" s="47"/>
      <c r="B30" s="412" t="s">
        <v>176</v>
      </c>
      <c r="C30" s="419" t="s">
        <v>185</v>
      </c>
      <c r="D30" s="421" t="s">
        <v>186</v>
      </c>
      <c r="E30" s="416" t="s">
        <v>291</v>
      </c>
      <c r="F30" s="53" t="s">
        <v>229</v>
      </c>
      <c r="G30" s="54" t="e">
        <f ca="1">OFFSET('Maths fin-CP'!Z$6,$C$41,0)</f>
        <v>#N/A</v>
      </c>
      <c r="H30" s="55" t="e">
        <f aca="true" t="shared" si="1" ref="H30:H35">IF(G30=1,"Acquis",IF(G30="A","Absence","En cours"))</f>
        <v>#N/A</v>
      </c>
    </row>
    <row r="31" spans="1:8" s="19" customFormat="1" ht="15" customHeight="1">
      <c r="A31" s="47"/>
      <c r="B31" s="413"/>
      <c r="C31" s="419"/>
      <c r="D31" s="421"/>
      <c r="E31" s="416"/>
      <c r="F31" s="53" t="s">
        <v>230</v>
      </c>
      <c r="G31" s="54" t="e">
        <f ca="1">OFFSET('Maths fin-CP'!AA$6,$C$41,0)</f>
        <v>#N/A</v>
      </c>
      <c r="H31" s="55" t="e">
        <f t="shared" si="1"/>
        <v>#N/A</v>
      </c>
    </row>
    <row r="32" spans="1:8" s="19" customFormat="1" ht="15" customHeight="1">
      <c r="A32" s="47"/>
      <c r="B32" s="413"/>
      <c r="C32" s="420"/>
      <c r="D32" s="420"/>
      <c r="E32" s="420"/>
      <c r="F32" s="53" t="s">
        <v>285</v>
      </c>
      <c r="G32" s="54" t="e">
        <f ca="1">OFFSET('Maths fin-CP'!AB$6,$C$41,0)</f>
        <v>#N/A</v>
      </c>
      <c r="H32" s="55" t="e">
        <f t="shared" si="1"/>
        <v>#N/A</v>
      </c>
    </row>
    <row r="33" spans="1:8" s="19" customFormat="1" ht="15" customHeight="1">
      <c r="A33" s="47"/>
      <c r="B33" s="413"/>
      <c r="C33" s="420"/>
      <c r="D33" s="420"/>
      <c r="E33" s="420"/>
      <c r="F33" s="53" t="s">
        <v>286</v>
      </c>
      <c r="G33" s="54" t="e">
        <f ca="1">OFFSET('Maths fin-CP'!AC$6,$C$41,0)</f>
        <v>#N/A</v>
      </c>
      <c r="H33" s="55" t="e">
        <f t="shared" si="1"/>
        <v>#N/A</v>
      </c>
    </row>
    <row r="34" spans="1:8" s="19" customFormat="1" ht="27.75" customHeight="1">
      <c r="A34" s="47"/>
      <c r="B34" s="413"/>
      <c r="C34" s="59" t="s">
        <v>187</v>
      </c>
      <c r="D34" s="60" t="s">
        <v>188</v>
      </c>
      <c r="E34" s="62" t="s">
        <v>292</v>
      </c>
      <c r="F34" s="53" t="s">
        <v>287</v>
      </c>
      <c r="G34" s="54" t="e">
        <f ca="1">OFFSET('Maths fin-CP'!AD$6,$C$41,0)</f>
        <v>#N/A</v>
      </c>
      <c r="H34" s="55" t="e">
        <f t="shared" si="1"/>
        <v>#N/A</v>
      </c>
    </row>
    <row r="35" spans="1:8" s="19" customFormat="1" ht="21" customHeight="1">
      <c r="A35" s="47"/>
      <c r="B35" s="413"/>
      <c r="C35" s="64" t="s">
        <v>189</v>
      </c>
      <c r="D35" s="60" t="s">
        <v>189</v>
      </c>
      <c r="E35" s="63" t="s">
        <v>190</v>
      </c>
      <c r="F35" s="53" t="s">
        <v>288</v>
      </c>
      <c r="G35" s="54" t="e">
        <f ca="1">OFFSET('Maths fin-CP'!AE$6,$C$41,0)</f>
        <v>#N/A</v>
      </c>
      <c r="H35" s="55" t="e">
        <f t="shared" si="1"/>
        <v>#N/A</v>
      </c>
    </row>
    <row r="36" spans="1:8" s="19" customFormat="1" ht="15.75" customHeight="1">
      <c r="A36" s="47"/>
      <c r="B36" s="373"/>
      <c r="C36" s="373"/>
      <c r="D36" s="374" t="s">
        <v>289</v>
      </c>
      <c r="E36" s="374"/>
      <c r="F36" s="50">
        <f>COUNTIF(G30:G35,1)</f>
        <v>0</v>
      </c>
      <c r="G36" s="57"/>
      <c r="H36" s="58" t="s">
        <v>49</v>
      </c>
    </row>
    <row r="37" spans="1:8" s="19" customFormat="1" ht="15" customHeight="1">
      <c r="A37" s="47"/>
      <c r="B37" s="418" t="s">
        <v>273</v>
      </c>
      <c r="C37" s="389" t="s">
        <v>191</v>
      </c>
      <c r="D37" s="382" t="s">
        <v>191</v>
      </c>
      <c r="E37" s="416" t="s">
        <v>293</v>
      </c>
      <c r="F37" s="53" t="s">
        <v>231</v>
      </c>
      <c r="G37" s="54" t="e">
        <f ca="1">OFFSET('Maths fin-CP'!AF$6,$C$41,0)</f>
        <v>#N/A</v>
      </c>
      <c r="H37" s="55" t="e">
        <f>IF(G37=1,"Acquis",IF(G37="A","Absence","En cours"))</f>
        <v>#N/A</v>
      </c>
    </row>
    <row r="38" spans="1:8" s="19" customFormat="1" ht="15" customHeight="1">
      <c r="A38" s="47"/>
      <c r="B38" s="418"/>
      <c r="C38" s="362"/>
      <c r="D38" s="362"/>
      <c r="E38" s="417"/>
      <c r="F38" s="53" t="s">
        <v>232</v>
      </c>
      <c r="G38" s="54" t="e">
        <f ca="1">OFFSET('Maths fin-CP'!AG$6,$C$41,0)</f>
        <v>#N/A</v>
      </c>
      <c r="H38" s="55" t="e">
        <f>IF(G38=1,"Acquis",IF(G38="A","Absence","En cours"))</f>
        <v>#N/A</v>
      </c>
    </row>
    <row r="39" spans="1:8" s="19" customFormat="1" ht="15.75" customHeight="1">
      <c r="A39" s="47"/>
      <c r="B39" s="373"/>
      <c r="C39" s="373"/>
      <c r="D39" s="374" t="s">
        <v>274</v>
      </c>
      <c r="E39" s="374"/>
      <c r="F39" s="50">
        <f>COUNTIF(G37:G38,1)</f>
        <v>0</v>
      </c>
      <c r="G39" s="57"/>
      <c r="H39" s="58" t="s">
        <v>49</v>
      </c>
    </row>
    <row r="40" spans="1:8" s="19" customFormat="1" ht="15.75" customHeight="1">
      <c r="A40" s="47"/>
      <c r="B40" s="415"/>
      <c r="C40" s="415"/>
      <c r="D40" s="406" t="s">
        <v>290</v>
      </c>
      <c r="E40" s="406"/>
      <c r="F40" s="65">
        <f>F24+F29+F36+F39</f>
        <v>0</v>
      </c>
      <c r="G40" s="66"/>
      <c r="H40" s="67" t="s">
        <v>49</v>
      </c>
    </row>
    <row r="41" spans="1:31" s="19" customFormat="1" ht="12.75" customHeight="1" hidden="1">
      <c r="A41" s="15"/>
      <c r="B41" s="31" t="s">
        <v>13</v>
      </c>
      <c r="C41" s="32" t="e">
        <f>MATCH(D4,'Français fin-CP'!B6:B40,0)-1</f>
        <v>#N/A</v>
      </c>
      <c r="D41" s="18"/>
      <c r="E41" s="18"/>
      <c r="AE41" s="20"/>
    </row>
    <row r="42" spans="1:31" s="10" customFormat="1" ht="12.75" customHeight="1" hidden="1">
      <c r="A42" s="21">
        <v>1</v>
      </c>
      <c r="B42" s="22">
        <f>IF('Français fin-CP'!B6&lt;&gt;"",'Français fin-CP'!B6,"")</f>
      </c>
      <c r="C42" s="9"/>
      <c r="D42" s="9"/>
      <c r="E42" s="9"/>
      <c r="F42" s="9"/>
      <c r="G42" s="9"/>
      <c r="H42" s="9"/>
      <c r="AE42" s="20"/>
    </row>
    <row r="43" spans="1:31" s="10" customFormat="1" ht="12.75" customHeight="1" hidden="1">
      <c r="A43" s="21">
        <v>2</v>
      </c>
      <c r="B43" s="22">
        <f>IF('Français fin-CP'!B7&lt;&gt;"",'Français fin-CP'!B7,"")</f>
      </c>
      <c r="C43" s="9"/>
      <c r="D43" s="9"/>
      <c r="E43" s="9"/>
      <c r="F43" s="9"/>
      <c r="G43" s="9"/>
      <c r="H43" s="9"/>
      <c r="AE43" s="20"/>
    </row>
    <row r="44" spans="1:31" s="10" customFormat="1" ht="12.75" customHeight="1" hidden="1">
      <c r="A44" s="21">
        <v>3</v>
      </c>
      <c r="B44" s="22">
        <f>IF('Français fin-CP'!B8&lt;&gt;"",'Français fin-CP'!B8,"")</f>
      </c>
      <c r="C44" s="9"/>
      <c r="D44" s="9"/>
      <c r="E44" s="9"/>
      <c r="F44" s="9"/>
      <c r="G44" s="9"/>
      <c r="H44" s="9"/>
      <c r="AE44" s="20"/>
    </row>
    <row r="45" spans="1:31" s="10" customFormat="1" ht="12.75" customHeight="1" hidden="1">
      <c r="A45" s="21">
        <v>4</v>
      </c>
      <c r="B45" s="22">
        <f>IF('Français fin-CP'!B9&lt;&gt;"",'Français fin-CP'!B9,"")</f>
      </c>
      <c r="C45" s="9"/>
      <c r="D45" s="9"/>
      <c r="E45" s="9"/>
      <c r="F45" s="9"/>
      <c r="G45" s="9"/>
      <c r="H45" s="9"/>
      <c r="AE45" s="20"/>
    </row>
    <row r="46" spans="1:31" s="10" customFormat="1" ht="12.75" customHeight="1" hidden="1">
      <c r="A46" s="21">
        <v>5</v>
      </c>
      <c r="B46" s="22">
        <f>IF('Français fin-CP'!B10&lt;&gt;"",'Français fin-CP'!B10,"")</f>
      </c>
      <c r="C46" s="9"/>
      <c r="D46" s="9"/>
      <c r="E46" s="9"/>
      <c r="F46" s="9"/>
      <c r="G46" s="9"/>
      <c r="H46" s="9"/>
      <c r="AE46" s="20"/>
    </row>
    <row r="47" spans="1:31" s="10" customFormat="1" ht="12.75" customHeight="1" hidden="1">
      <c r="A47" s="21">
        <v>6</v>
      </c>
      <c r="B47" s="22">
        <f>IF('Français fin-CP'!B11&lt;&gt;"",'Français fin-CP'!B11,"")</f>
      </c>
      <c r="C47" s="9"/>
      <c r="D47" s="9"/>
      <c r="E47" s="9"/>
      <c r="F47" s="9"/>
      <c r="G47" s="9"/>
      <c r="H47" s="9"/>
      <c r="AE47" s="20"/>
    </row>
    <row r="48" spans="1:31" s="10" customFormat="1" ht="12.75" customHeight="1" hidden="1">
      <c r="A48" s="21">
        <v>7</v>
      </c>
      <c r="B48" s="22">
        <f>IF('Français fin-CP'!B12&lt;&gt;"",'Français fin-CP'!B12,"")</f>
      </c>
      <c r="C48" s="9"/>
      <c r="D48" s="9"/>
      <c r="E48" s="9"/>
      <c r="F48" s="9"/>
      <c r="G48" s="9"/>
      <c r="H48" s="9"/>
      <c r="AE48" s="20"/>
    </row>
    <row r="49" spans="1:31" s="10" customFormat="1" ht="12.75" customHeight="1" hidden="1">
      <c r="A49" s="21">
        <v>8</v>
      </c>
      <c r="B49" s="22">
        <f>IF('Français fin-CP'!B13&lt;&gt;"",'Français fin-CP'!B13,"")</f>
      </c>
      <c r="C49" s="9"/>
      <c r="D49" s="9"/>
      <c r="E49" s="9"/>
      <c r="F49" s="9"/>
      <c r="G49" s="9"/>
      <c r="H49" s="9"/>
      <c r="AE49" s="20"/>
    </row>
    <row r="50" spans="1:31" s="10" customFormat="1" ht="12.75" customHeight="1" hidden="1">
      <c r="A50" s="21">
        <v>9</v>
      </c>
      <c r="B50" s="22">
        <f>IF('Français fin-CP'!B14&lt;&gt;"",'Français fin-CP'!B14,"")</f>
      </c>
      <c r="C50" s="9"/>
      <c r="D50" s="9"/>
      <c r="E50" s="9"/>
      <c r="F50" s="9"/>
      <c r="G50" s="9"/>
      <c r="H50" s="9"/>
      <c r="AE50" s="20"/>
    </row>
    <row r="51" spans="1:31" s="10" customFormat="1" ht="12.75" customHeight="1" hidden="1">
      <c r="A51" s="21">
        <v>10</v>
      </c>
      <c r="B51" s="22">
        <f>IF('Français fin-CP'!B15&lt;&gt;"",'Français fin-CP'!B15,"")</f>
      </c>
      <c r="C51" s="9"/>
      <c r="D51" s="9"/>
      <c r="E51" s="9"/>
      <c r="F51" s="9"/>
      <c r="G51" s="9"/>
      <c r="H51" s="9"/>
      <c r="AE51" s="20"/>
    </row>
    <row r="52" spans="1:31" s="10" customFormat="1" ht="12.75" customHeight="1" hidden="1">
      <c r="A52" s="21">
        <v>11</v>
      </c>
      <c r="B52" s="22">
        <f>IF('Français fin-CP'!B16&lt;&gt;"",'Français fin-CP'!B16,"")</f>
      </c>
      <c r="C52" s="9"/>
      <c r="D52" s="9"/>
      <c r="E52" s="9"/>
      <c r="F52" s="9"/>
      <c r="G52" s="9"/>
      <c r="H52" s="9"/>
      <c r="AE52" s="20"/>
    </row>
    <row r="53" spans="1:31" s="10" customFormat="1" ht="12.75" customHeight="1" hidden="1">
      <c r="A53" s="21">
        <v>12</v>
      </c>
      <c r="B53" s="22">
        <f>IF('Français fin-CP'!B17&lt;&gt;"",'Français fin-CP'!B17,"")</f>
      </c>
      <c r="C53" s="9"/>
      <c r="D53" s="9"/>
      <c r="E53" s="9"/>
      <c r="F53" s="9"/>
      <c r="G53" s="9"/>
      <c r="H53" s="9"/>
      <c r="AE53" s="20"/>
    </row>
    <row r="54" spans="1:31" s="10" customFormat="1" ht="12.75" customHeight="1" hidden="1">
      <c r="A54" s="21">
        <v>13</v>
      </c>
      <c r="B54" s="22">
        <f>IF('Français fin-CP'!B18&lt;&gt;"",'Français fin-CP'!B18,"")</f>
      </c>
      <c r="C54" s="9"/>
      <c r="D54" s="9"/>
      <c r="E54" s="9"/>
      <c r="F54" s="9"/>
      <c r="G54" s="9"/>
      <c r="H54" s="9"/>
      <c r="AE54" s="20"/>
    </row>
    <row r="55" spans="1:31" s="10" customFormat="1" ht="12.75" customHeight="1" hidden="1">
      <c r="A55" s="21">
        <v>14</v>
      </c>
      <c r="B55" s="22">
        <f>IF('Français fin-CP'!B19&lt;&gt;"",'Français fin-CP'!B19,"")</f>
      </c>
      <c r="C55" s="9"/>
      <c r="D55" s="9"/>
      <c r="E55" s="9"/>
      <c r="F55" s="9"/>
      <c r="G55" s="9"/>
      <c r="H55" s="9"/>
      <c r="AE55" s="20"/>
    </row>
    <row r="56" spans="1:31" s="10" customFormat="1" ht="12.75" customHeight="1" hidden="1">
      <c r="A56" s="21">
        <v>15</v>
      </c>
      <c r="B56" s="22">
        <f>IF('Français fin-CP'!B20&lt;&gt;"",'Français fin-CP'!B20,"")</f>
      </c>
      <c r="C56" s="9"/>
      <c r="D56" s="9"/>
      <c r="E56" s="9"/>
      <c r="F56" s="9"/>
      <c r="G56" s="9"/>
      <c r="H56" s="9"/>
      <c r="AE56" s="20"/>
    </row>
    <row r="57" spans="1:31" s="10" customFormat="1" ht="12.75" customHeight="1" hidden="1">
      <c r="A57" s="21">
        <v>16</v>
      </c>
      <c r="B57" s="22">
        <f>IF('Français fin-CP'!B21&lt;&gt;"",'Français fin-CP'!B21,"")</f>
      </c>
      <c r="C57" s="9"/>
      <c r="D57" s="9"/>
      <c r="E57" s="9"/>
      <c r="F57" s="9"/>
      <c r="G57" s="9"/>
      <c r="H57" s="9"/>
      <c r="AE57" s="20"/>
    </row>
    <row r="58" spans="1:31" s="10" customFormat="1" ht="12.75" customHeight="1" hidden="1">
      <c r="A58" s="21">
        <v>17</v>
      </c>
      <c r="B58" s="22">
        <f>IF('Français fin-CP'!B22&lt;&gt;"",'Français fin-CP'!B22,"")</f>
      </c>
      <c r="C58" s="9"/>
      <c r="D58" s="9"/>
      <c r="E58" s="9"/>
      <c r="F58" s="9"/>
      <c r="G58" s="9"/>
      <c r="H58" s="9"/>
      <c r="AE58" s="20"/>
    </row>
    <row r="59" spans="1:31" s="10" customFormat="1" ht="12.75" customHeight="1" hidden="1">
      <c r="A59" s="21">
        <v>18</v>
      </c>
      <c r="B59" s="22">
        <f>IF('Français fin-CP'!B23&lt;&gt;"",'Français fin-CP'!B23,"")</f>
      </c>
      <c r="C59" s="9"/>
      <c r="D59" s="9"/>
      <c r="E59" s="9"/>
      <c r="F59" s="9"/>
      <c r="G59" s="9"/>
      <c r="H59" s="9"/>
      <c r="AE59" s="20"/>
    </row>
    <row r="60" spans="1:31" s="10" customFormat="1" ht="12.75" customHeight="1" hidden="1">
      <c r="A60" s="21">
        <v>19</v>
      </c>
      <c r="B60" s="22">
        <f>IF('Français fin-CP'!B24&lt;&gt;"",'Français fin-CP'!B24,"")</f>
      </c>
      <c r="C60" s="9"/>
      <c r="D60" s="9"/>
      <c r="E60" s="9"/>
      <c r="F60" s="9"/>
      <c r="G60" s="9"/>
      <c r="H60" s="9"/>
      <c r="AE60" s="20"/>
    </row>
    <row r="61" spans="1:31" s="10" customFormat="1" ht="12.75" customHeight="1" hidden="1">
      <c r="A61" s="21">
        <v>20</v>
      </c>
      <c r="B61" s="22">
        <f>IF('Français fin-CP'!B25&lt;&gt;"",'Français fin-CP'!B25,"")</f>
      </c>
      <c r="C61" s="9"/>
      <c r="D61" s="9"/>
      <c r="E61" s="9"/>
      <c r="F61" s="9"/>
      <c r="G61" s="9"/>
      <c r="H61" s="9"/>
      <c r="AE61" s="20"/>
    </row>
    <row r="62" spans="1:31" s="10" customFormat="1" ht="12.75" customHeight="1" hidden="1">
      <c r="A62" s="21">
        <v>21</v>
      </c>
      <c r="B62" s="22">
        <f>IF('Français fin-CP'!B26&lt;&gt;"",'Français fin-CP'!B26,"")</f>
      </c>
      <c r="C62" s="9"/>
      <c r="D62" s="9"/>
      <c r="E62" s="9"/>
      <c r="F62" s="9"/>
      <c r="G62" s="9"/>
      <c r="H62" s="9"/>
      <c r="AE62" s="20"/>
    </row>
    <row r="63" spans="1:31" s="10" customFormat="1" ht="12.75" customHeight="1" hidden="1">
      <c r="A63" s="21">
        <v>22</v>
      </c>
      <c r="B63" s="22">
        <f>IF('Français fin-CP'!B27&lt;&gt;"",'Français fin-CP'!B27,"")</f>
      </c>
      <c r="C63" s="9"/>
      <c r="D63" s="9"/>
      <c r="E63" s="9"/>
      <c r="F63" s="9"/>
      <c r="G63" s="9"/>
      <c r="H63" s="9"/>
      <c r="AE63" s="20"/>
    </row>
    <row r="64" spans="1:31" s="10" customFormat="1" ht="12.75" customHeight="1" hidden="1">
      <c r="A64" s="21">
        <v>23</v>
      </c>
      <c r="B64" s="22">
        <f>IF('Français fin-CP'!B28&lt;&gt;"",'Français fin-CP'!B28,"")</f>
      </c>
      <c r="C64" s="9"/>
      <c r="D64" s="9"/>
      <c r="E64" s="9"/>
      <c r="F64" s="9"/>
      <c r="G64" s="9"/>
      <c r="H64" s="9"/>
      <c r="AE64" s="20"/>
    </row>
    <row r="65" spans="1:31" s="10" customFormat="1" ht="12.75" customHeight="1" hidden="1">
      <c r="A65" s="21">
        <v>24</v>
      </c>
      <c r="B65" s="22">
        <f>IF('Français fin-CP'!B29&lt;&gt;"",'Français fin-CP'!B29,"")</f>
      </c>
      <c r="C65" s="9"/>
      <c r="D65" s="9"/>
      <c r="E65" s="9"/>
      <c r="F65" s="9"/>
      <c r="G65" s="9"/>
      <c r="H65" s="9"/>
      <c r="AE65" s="20"/>
    </row>
    <row r="66" spans="1:31" s="10" customFormat="1" ht="12.75" customHeight="1" hidden="1">
      <c r="A66" s="21">
        <v>25</v>
      </c>
      <c r="B66" s="22">
        <f>IF('Français fin-CP'!B30&lt;&gt;"",'Français fin-CP'!B30,"")</f>
      </c>
      <c r="C66" s="9"/>
      <c r="D66" s="9"/>
      <c r="E66" s="9"/>
      <c r="F66" s="9"/>
      <c r="G66" s="9"/>
      <c r="H66" s="9"/>
      <c r="AE66" s="20"/>
    </row>
    <row r="67" spans="1:31" s="10" customFormat="1" ht="12.75" customHeight="1" hidden="1">
      <c r="A67" s="21">
        <v>26</v>
      </c>
      <c r="B67" s="22">
        <f>IF('Français fin-CP'!B31&lt;&gt;"",'Français fin-CP'!B31,"")</f>
      </c>
      <c r="C67" s="9"/>
      <c r="D67" s="9"/>
      <c r="E67" s="9"/>
      <c r="F67" s="9"/>
      <c r="G67" s="9"/>
      <c r="H67" s="9"/>
      <c r="AE67" s="20"/>
    </row>
    <row r="68" spans="1:31" s="10" customFormat="1" ht="12.75" customHeight="1" hidden="1">
      <c r="A68" s="21">
        <v>27</v>
      </c>
      <c r="B68" s="22">
        <f>IF('Français fin-CP'!B32&lt;&gt;"",'Français fin-CP'!B32,"")</f>
      </c>
      <c r="C68" s="9"/>
      <c r="D68" s="9"/>
      <c r="E68" s="9"/>
      <c r="F68" s="9"/>
      <c r="G68" s="9"/>
      <c r="H68" s="9"/>
      <c r="AE68" s="20"/>
    </row>
    <row r="69" spans="1:31" s="10" customFormat="1" ht="12.75" customHeight="1" hidden="1">
      <c r="A69" s="21">
        <v>28</v>
      </c>
      <c r="B69" s="22">
        <f>IF('Français fin-CP'!B33&lt;&gt;"",'Français fin-CP'!B33,"")</f>
      </c>
      <c r="C69" s="9"/>
      <c r="D69" s="9"/>
      <c r="E69" s="9"/>
      <c r="F69" s="9"/>
      <c r="G69" s="9"/>
      <c r="H69" s="9"/>
      <c r="AE69" s="20"/>
    </row>
    <row r="70" spans="1:31" s="10" customFormat="1" ht="12.75" customHeight="1" hidden="1">
      <c r="A70" s="21">
        <v>29</v>
      </c>
      <c r="B70" s="22">
        <f>IF('Français fin-CP'!B34&lt;&gt;"",'Français fin-CP'!B34,"")</f>
      </c>
      <c r="C70" s="9"/>
      <c r="D70" s="9"/>
      <c r="E70" s="9"/>
      <c r="F70" s="9"/>
      <c r="G70" s="9"/>
      <c r="H70" s="9"/>
      <c r="AE70" s="20"/>
    </row>
    <row r="71" spans="1:31" s="10" customFormat="1" ht="12.75" customHeight="1" hidden="1">
      <c r="A71" s="21">
        <v>30</v>
      </c>
      <c r="B71" s="22">
        <f>IF('Français fin-CP'!B35&lt;&gt;"",'Français fin-CP'!B35,"")</f>
      </c>
      <c r="C71" s="9"/>
      <c r="D71" s="9"/>
      <c r="E71" s="9"/>
      <c r="F71" s="9"/>
      <c r="G71" s="9"/>
      <c r="H71" s="9"/>
      <c r="AE71" s="20"/>
    </row>
    <row r="72" spans="1:31" ht="12.75" hidden="1">
      <c r="A72" s="21">
        <v>31</v>
      </c>
      <c r="B72" s="22">
        <f>IF('Français fin-CP'!B36&lt;&gt;"",'Français fin-CP'!B36,"")</f>
      </c>
      <c r="F72" s="3"/>
      <c r="AE72" s="23"/>
    </row>
    <row r="73" spans="1:8" ht="12.75" hidden="1">
      <c r="A73" s="21">
        <v>32</v>
      </c>
      <c r="B73" s="22">
        <f>IF('Français fin-CP'!B37&lt;&gt;"",'Français fin-CP'!B37,"")</f>
      </c>
      <c r="C73" s="14"/>
      <c r="D73" s="14"/>
      <c r="E73" s="14"/>
      <c r="F73" s="24"/>
      <c r="G73" s="14"/>
      <c r="H73" s="14"/>
    </row>
    <row r="74" spans="1:8" ht="12.75" hidden="1">
      <c r="A74" s="21">
        <v>33</v>
      </c>
      <c r="B74" s="22">
        <f>IF('Français fin-CP'!B38&lt;&gt;"",'Français fin-CP'!B38,"")</f>
      </c>
      <c r="C74" s="14"/>
      <c r="D74" s="14"/>
      <c r="E74" s="14"/>
      <c r="F74" s="24"/>
      <c r="G74" s="14"/>
      <c r="H74" s="14"/>
    </row>
    <row r="75" spans="1:8" ht="12.75" hidden="1">
      <c r="A75" s="21">
        <v>34</v>
      </c>
      <c r="B75" s="22">
        <f>IF('Français fin-CP'!B39&lt;&gt;"",'Français fin-CP'!B39,"")</f>
      </c>
      <c r="C75" s="14"/>
      <c r="D75" s="14"/>
      <c r="E75" s="14"/>
      <c r="F75" s="24"/>
      <c r="G75" s="14"/>
      <c r="H75" s="14"/>
    </row>
    <row r="76" spans="1:8" ht="12.75" hidden="1">
      <c r="A76" s="21">
        <v>35</v>
      </c>
      <c r="B76" s="22">
        <f>IF('Français fin-CP'!B40&lt;&gt;"",'Français fin-CP'!B40,"")</f>
      </c>
      <c r="C76" s="14"/>
      <c r="D76" s="14"/>
      <c r="E76" s="14"/>
      <c r="F76" s="24"/>
      <c r="G76" s="14"/>
      <c r="H76" s="14"/>
    </row>
    <row r="77" spans="1:8" ht="12.75">
      <c r="A77" s="14"/>
      <c r="B77" s="14"/>
      <c r="C77" s="14"/>
      <c r="D77" s="14"/>
      <c r="E77" s="14"/>
      <c r="F77" s="24"/>
      <c r="G77" s="14"/>
      <c r="H77" s="14"/>
    </row>
    <row r="78" spans="1:8" ht="12.75">
      <c r="A78" s="14"/>
      <c r="B78" s="14"/>
      <c r="C78" s="14"/>
      <c r="D78" s="14"/>
      <c r="E78" s="14"/>
      <c r="F78" s="24"/>
      <c r="G78" s="14"/>
      <c r="H78" s="14"/>
    </row>
    <row r="79" spans="1:8" ht="12.75">
      <c r="A79" s="14"/>
      <c r="B79" s="14"/>
      <c r="C79" s="14"/>
      <c r="D79" s="14"/>
      <c r="E79" s="14"/>
      <c r="F79" s="24"/>
      <c r="G79" s="14"/>
      <c r="H79" s="14"/>
    </row>
    <row r="80" spans="1:8" ht="12.75">
      <c r="A80" s="14"/>
      <c r="B80" s="14"/>
      <c r="C80" s="14"/>
      <c r="D80" s="14"/>
      <c r="E80" s="14"/>
      <c r="F80" s="24"/>
      <c r="G80" s="14"/>
      <c r="H80" s="14"/>
    </row>
    <row r="81" spans="1:8" ht="12.75">
      <c r="A81" s="14"/>
      <c r="B81" s="14"/>
      <c r="C81" s="14"/>
      <c r="D81" s="14"/>
      <c r="E81" s="14"/>
      <c r="F81" s="24"/>
      <c r="G81" s="14"/>
      <c r="H81" s="14"/>
    </row>
    <row r="82" spans="1:8" ht="12.75">
      <c r="A82" s="14"/>
      <c r="B82" s="14"/>
      <c r="C82" s="14"/>
      <c r="D82" s="14"/>
      <c r="E82" s="14"/>
      <c r="F82" s="24"/>
      <c r="G82" s="14"/>
      <c r="H82" s="14"/>
    </row>
    <row r="83" spans="1:8" ht="12.75">
      <c r="A83" s="14"/>
      <c r="B83" s="14"/>
      <c r="C83" s="14"/>
      <c r="D83" s="14"/>
      <c r="E83" s="14"/>
      <c r="F83" s="24"/>
      <c r="G83" s="14"/>
      <c r="H83" s="14"/>
    </row>
    <row r="84" spans="1:8" ht="12.75">
      <c r="A84" s="14"/>
      <c r="B84" s="14"/>
      <c r="C84" s="14"/>
      <c r="D84" s="14"/>
      <c r="E84" s="14"/>
      <c r="F84" s="24"/>
      <c r="G84" s="14"/>
      <c r="H84" s="14"/>
    </row>
    <row r="85" spans="1:8" ht="12.75">
      <c r="A85" s="14"/>
      <c r="B85" s="14"/>
      <c r="C85" s="14"/>
      <c r="D85" s="14"/>
      <c r="E85" s="14"/>
      <c r="F85" s="24"/>
      <c r="G85" s="14"/>
      <c r="H85" s="14"/>
    </row>
    <row r="86" spans="1:8" ht="12.75">
      <c r="A86" s="14"/>
      <c r="B86" s="14"/>
      <c r="C86" s="14"/>
      <c r="D86" s="14"/>
      <c r="E86" s="14"/>
      <c r="F86" s="24"/>
      <c r="G86" s="14"/>
      <c r="H86" s="14"/>
    </row>
    <row r="87" spans="1:8" ht="12.75">
      <c r="A87" s="14"/>
      <c r="B87" s="14"/>
      <c r="C87" s="14"/>
      <c r="D87" s="14"/>
      <c r="E87" s="14"/>
      <c r="F87" s="24"/>
      <c r="G87" s="14"/>
      <c r="H87" s="14"/>
    </row>
    <row r="88" spans="1:8" ht="12.75">
      <c r="A88" s="14"/>
      <c r="B88" s="14"/>
      <c r="C88" s="14"/>
      <c r="D88" s="14"/>
      <c r="E88" s="14"/>
      <c r="F88" s="24"/>
      <c r="G88" s="14"/>
      <c r="H88" s="14"/>
    </row>
    <row r="89" spans="1:8" ht="12.75">
      <c r="A89" s="14"/>
      <c r="B89" s="14"/>
      <c r="C89" s="14"/>
      <c r="D89" s="14"/>
      <c r="E89" s="14"/>
      <c r="F89" s="24"/>
      <c r="G89" s="14"/>
      <c r="H89" s="14"/>
    </row>
    <row r="90" spans="1:8" ht="12.75">
      <c r="A90" s="14"/>
      <c r="B90" s="14"/>
      <c r="C90" s="14"/>
      <c r="D90" s="14"/>
      <c r="E90" s="14"/>
      <c r="F90" s="24"/>
      <c r="G90" s="14"/>
      <c r="H90" s="14"/>
    </row>
    <row r="91" spans="1:8" ht="12.75">
      <c r="A91" s="14"/>
      <c r="B91" s="14"/>
      <c r="C91" s="14"/>
      <c r="D91" s="14"/>
      <c r="E91" s="14"/>
      <c r="F91" s="24"/>
      <c r="G91" s="14"/>
      <c r="H91" s="14"/>
    </row>
    <row r="92" spans="1:8" ht="12.75">
      <c r="A92" s="14"/>
      <c r="B92" s="14"/>
      <c r="C92" s="14"/>
      <c r="D92" s="14"/>
      <c r="E92" s="14"/>
      <c r="F92" s="24"/>
      <c r="G92" s="14"/>
      <c r="H92" s="14"/>
    </row>
    <row r="93" spans="1:8" ht="12.75">
      <c r="A93" s="14"/>
      <c r="B93" s="14"/>
      <c r="C93" s="14"/>
      <c r="D93" s="14"/>
      <c r="E93" s="14"/>
      <c r="F93" s="24"/>
      <c r="G93" s="14"/>
      <c r="H93" s="14"/>
    </row>
    <row r="94" spans="1:8" ht="12.75">
      <c r="A94" s="14"/>
      <c r="B94" s="14"/>
      <c r="C94" s="14"/>
      <c r="D94" s="14"/>
      <c r="E94" s="14"/>
      <c r="F94" s="24"/>
      <c r="G94" s="14"/>
      <c r="H94" s="14"/>
    </row>
    <row r="95" spans="1:8" ht="12.75">
      <c r="A95" s="14"/>
      <c r="B95" s="14"/>
      <c r="C95" s="14"/>
      <c r="D95" s="14"/>
      <c r="E95" s="14"/>
      <c r="F95" s="24"/>
      <c r="G95" s="14"/>
      <c r="H95" s="14"/>
    </row>
    <row r="96" spans="1:8" ht="12.75">
      <c r="A96" s="14"/>
      <c r="B96" s="14"/>
      <c r="C96" s="14"/>
      <c r="D96" s="14"/>
      <c r="E96" s="14"/>
      <c r="F96" s="24"/>
      <c r="G96" s="14"/>
      <c r="H96" s="14"/>
    </row>
    <row r="97" spans="1:8" ht="12.75">
      <c r="A97" s="14"/>
      <c r="B97" s="14"/>
      <c r="C97" s="14"/>
      <c r="D97" s="14"/>
      <c r="E97" s="14"/>
      <c r="F97" s="24"/>
      <c r="G97" s="14"/>
      <c r="H97" s="14"/>
    </row>
    <row r="98" spans="1:8" ht="12.75">
      <c r="A98" s="14"/>
      <c r="B98" s="14"/>
      <c r="C98" s="14"/>
      <c r="D98" s="14"/>
      <c r="E98" s="14"/>
      <c r="F98" s="24"/>
      <c r="G98" s="14"/>
      <c r="H98" s="14"/>
    </row>
    <row r="99" spans="1:8" ht="12.75">
      <c r="A99" s="14"/>
      <c r="B99" s="14"/>
      <c r="C99" s="14"/>
      <c r="D99" s="14"/>
      <c r="E99" s="14"/>
      <c r="F99" s="24"/>
      <c r="G99" s="14"/>
      <c r="H99" s="14"/>
    </row>
    <row r="100" spans="1:8" ht="12.75">
      <c r="A100" s="14"/>
      <c r="B100" s="14"/>
      <c r="C100" s="14"/>
      <c r="D100" s="14"/>
      <c r="E100" s="14"/>
      <c r="F100" s="24"/>
      <c r="G100" s="14"/>
      <c r="H100" s="14"/>
    </row>
    <row r="101" spans="1:8" ht="12.75">
      <c r="A101" s="14"/>
      <c r="B101" s="14"/>
      <c r="C101" s="14"/>
      <c r="D101" s="14"/>
      <c r="E101" s="14"/>
      <c r="F101" s="24"/>
      <c r="G101" s="14"/>
      <c r="H101" s="14"/>
    </row>
    <row r="102" spans="1:8" ht="12.75">
      <c r="A102" s="14"/>
      <c r="B102" s="14"/>
      <c r="C102" s="14"/>
      <c r="D102" s="14"/>
      <c r="E102" s="14"/>
      <c r="F102" s="24"/>
      <c r="G102" s="14"/>
      <c r="H102" s="14"/>
    </row>
    <row r="103" spans="1:8" ht="12.75">
      <c r="A103" s="14"/>
      <c r="B103" s="14"/>
      <c r="C103" s="14"/>
      <c r="D103" s="14"/>
      <c r="E103" s="14"/>
      <c r="F103" s="24"/>
      <c r="G103" s="14"/>
      <c r="H103" s="14"/>
    </row>
    <row r="104" spans="1:8" ht="12.75">
      <c r="A104" s="14"/>
      <c r="B104" s="14"/>
      <c r="C104" s="14"/>
      <c r="D104" s="14"/>
      <c r="E104" s="14"/>
      <c r="F104" s="24"/>
      <c r="G104" s="14"/>
      <c r="H104" s="14"/>
    </row>
    <row r="105" spans="1:8" ht="12.75">
      <c r="A105" s="14"/>
      <c r="B105" s="14"/>
      <c r="C105" s="14"/>
      <c r="D105" s="14"/>
      <c r="E105" s="14"/>
      <c r="F105" s="24"/>
      <c r="G105" s="14"/>
      <c r="H105" s="14"/>
    </row>
    <row r="106" spans="1:8" ht="12.75">
      <c r="A106" s="14"/>
      <c r="B106" s="14"/>
      <c r="C106" s="14"/>
      <c r="D106" s="14"/>
      <c r="E106" s="14"/>
      <c r="F106" s="24"/>
      <c r="G106" s="14"/>
      <c r="H106" s="14"/>
    </row>
    <row r="107" spans="1:8" ht="12.75">
      <c r="A107" s="14"/>
      <c r="B107" s="14"/>
      <c r="C107" s="14"/>
      <c r="D107" s="14"/>
      <c r="E107" s="14"/>
      <c r="F107" s="24"/>
      <c r="G107" s="14"/>
      <c r="H107" s="14"/>
    </row>
    <row r="108" spans="1:8" ht="12.75">
      <c r="A108" s="14"/>
      <c r="B108" s="14"/>
      <c r="C108" s="14"/>
      <c r="D108" s="14"/>
      <c r="E108" s="14"/>
      <c r="F108" s="24"/>
      <c r="G108" s="14"/>
      <c r="H108" s="14"/>
    </row>
    <row r="109" spans="1:8" ht="12.75">
      <c r="A109" s="14"/>
      <c r="B109" s="14"/>
      <c r="C109" s="14"/>
      <c r="D109" s="14"/>
      <c r="E109" s="14"/>
      <c r="F109" s="24"/>
      <c r="G109" s="14"/>
      <c r="H109" s="14"/>
    </row>
    <row r="110" spans="1:8" ht="12.75">
      <c r="A110" s="14"/>
      <c r="B110" s="14"/>
      <c r="C110" s="14"/>
      <c r="D110" s="14"/>
      <c r="E110" s="14"/>
      <c r="F110" s="24"/>
      <c r="G110" s="14"/>
      <c r="H110" s="14"/>
    </row>
    <row r="111" spans="1:8" ht="12.75">
      <c r="A111" s="14"/>
      <c r="B111" s="14"/>
      <c r="C111" s="14"/>
      <c r="D111" s="14"/>
      <c r="E111" s="14"/>
      <c r="F111" s="24"/>
      <c r="G111" s="14"/>
      <c r="H111" s="14"/>
    </row>
    <row r="112" spans="1:8" ht="12.75">
      <c r="A112" s="14"/>
      <c r="B112" s="14"/>
      <c r="C112" s="14"/>
      <c r="D112" s="14"/>
      <c r="E112" s="14"/>
      <c r="F112" s="24"/>
      <c r="G112" s="14"/>
      <c r="H112" s="14"/>
    </row>
    <row r="113" spans="1:8" ht="12.75">
      <c r="A113" s="14"/>
      <c r="B113" s="14"/>
      <c r="C113" s="14"/>
      <c r="D113" s="14"/>
      <c r="E113" s="14"/>
      <c r="F113" s="24"/>
      <c r="G113" s="14"/>
      <c r="H113" s="14"/>
    </row>
    <row r="114" spans="1:8" ht="12.75">
      <c r="A114" s="14"/>
      <c r="B114" s="14"/>
      <c r="C114" s="14"/>
      <c r="D114" s="14"/>
      <c r="E114" s="14"/>
      <c r="F114" s="24"/>
      <c r="G114" s="14"/>
      <c r="H114" s="14"/>
    </row>
    <row r="115" spans="1:8" ht="12.75">
      <c r="A115" s="14"/>
      <c r="B115" s="14"/>
      <c r="C115" s="14"/>
      <c r="D115" s="14"/>
      <c r="E115" s="14"/>
      <c r="F115" s="24"/>
      <c r="G115" s="14"/>
      <c r="H115" s="14"/>
    </row>
    <row r="116" spans="1:8" ht="12.75">
      <c r="A116" s="14"/>
      <c r="B116" s="14"/>
      <c r="C116" s="14"/>
      <c r="D116" s="14"/>
      <c r="E116" s="14"/>
      <c r="F116" s="24"/>
      <c r="G116" s="14"/>
      <c r="H116" s="14"/>
    </row>
    <row r="117" spans="1:8" ht="12.75">
      <c r="A117" s="14"/>
      <c r="B117" s="14"/>
      <c r="C117" s="14"/>
      <c r="D117" s="14"/>
      <c r="E117" s="14"/>
      <c r="F117" s="24"/>
      <c r="G117" s="14"/>
      <c r="H117" s="14"/>
    </row>
    <row r="118" spans="1:8" ht="12.75">
      <c r="A118" s="14"/>
      <c r="B118" s="14"/>
      <c r="C118" s="14"/>
      <c r="D118" s="14"/>
      <c r="E118" s="14"/>
      <c r="F118" s="24"/>
      <c r="G118" s="14"/>
      <c r="H118" s="14"/>
    </row>
    <row r="119" spans="1:8" ht="12.75">
      <c r="A119" s="14"/>
      <c r="B119" s="14"/>
      <c r="C119" s="14"/>
      <c r="D119" s="14"/>
      <c r="E119" s="14"/>
      <c r="F119" s="24"/>
      <c r="G119" s="14"/>
      <c r="H119" s="14"/>
    </row>
    <row r="120" spans="1:8" ht="12.75">
      <c r="A120" s="14"/>
      <c r="B120" s="14"/>
      <c r="C120" s="14"/>
      <c r="D120" s="14"/>
      <c r="E120" s="14"/>
      <c r="F120" s="24"/>
      <c r="G120" s="14"/>
      <c r="H120" s="14"/>
    </row>
    <row r="121" spans="1:8" ht="12.75">
      <c r="A121" s="14"/>
      <c r="B121" s="14"/>
      <c r="C121" s="14"/>
      <c r="D121" s="14"/>
      <c r="E121" s="14"/>
      <c r="F121" s="24"/>
      <c r="G121" s="14"/>
      <c r="H121" s="14"/>
    </row>
    <row r="122" spans="1:8" ht="12.75">
      <c r="A122" s="14"/>
      <c r="B122" s="14"/>
      <c r="C122" s="14"/>
      <c r="D122" s="14"/>
      <c r="E122" s="14"/>
      <c r="F122" s="24"/>
      <c r="G122" s="14"/>
      <c r="H122" s="14"/>
    </row>
    <row r="123" spans="1:8" ht="12.75">
      <c r="A123" s="14"/>
      <c r="B123" s="14"/>
      <c r="C123" s="14"/>
      <c r="D123" s="14"/>
      <c r="E123" s="14"/>
      <c r="F123" s="24"/>
      <c r="G123" s="14"/>
      <c r="H123" s="14"/>
    </row>
    <row r="124" spans="1:8" ht="12.75">
      <c r="A124" s="14"/>
      <c r="B124" s="14"/>
      <c r="C124" s="14"/>
      <c r="D124" s="14"/>
      <c r="E124" s="14"/>
      <c r="F124" s="24"/>
      <c r="G124" s="14"/>
      <c r="H124" s="14"/>
    </row>
    <row r="125" spans="1:8" ht="12.75">
      <c r="A125" s="14"/>
      <c r="B125" s="14"/>
      <c r="C125" s="14"/>
      <c r="D125" s="14"/>
      <c r="E125" s="14"/>
      <c r="F125" s="24"/>
      <c r="G125" s="14"/>
      <c r="H125" s="14"/>
    </row>
    <row r="126" spans="1:8" ht="12.75">
      <c r="A126" s="14"/>
      <c r="B126" s="14"/>
      <c r="C126" s="14"/>
      <c r="D126" s="14"/>
      <c r="E126" s="14"/>
      <c r="F126" s="24"/>
      <c r="G126" s="14"/>
      <c r="H126" s="14"/>
    </row>
    <row r="127" spans="1:8" ht="12.75">
      <c r="A127" s="14"/>
      <c r="B127" s="14"/>
      <c r="C127" s="14"/>
      <c r="D127" s="14"/>
      <c r="E127" s="14"/>
      <c r="F127" s="24"/>
      <c r="G127" s="14"/>
      <c r="H127" s="14"/>
    </row>
    <row r="128" spans="1:8" ht="12.75">
      <c r="A128" s="14"/>
      <c r="B128" s="14"/>
      <c r="C128" s="14"/>
      <c r="D128" s="14"/>
      <c r="E128" s="14"/>
      <c r="F128" s="24"/>
      <c r="G128" s="14"/>
      <c r="H128" s="14"/>
    </row>
    <row r="129" spans="1:8" ht="12.75">
      <c r="A129" s="14"/>
      <c r="B129" s="14"/>
      <c r="C129" s="14"/>
      <c r="D129" s="14"/>
      <c r="E129" s="14"/>
      <c r="F129" s="24"/>
      <c r="G129" s="14"/>
      <c r="H129" s="14"/>
    </row>
    <row r="130" spans="1:8" ht="12.75">
      <c r="A130" s="14"/>
      <c r="B130" s="14"/>
      <c r="C130" s="14"/>
      <c r="D130" s="14"/>
      <c r="E130" s="14"/>
      <c r="F130" s="24"/>
      <c r="G130" s="14"/>
      <c r="H130" s="14"/>
    </row>
    <row r="131" spans="1:8" ht="12.75">
      <c r="A131" s="14"/>
      <c r="B131" s="14"/>
      <c r="C131" s="14"/>
      <c r="D131" s="14"/>
      <c r="E131" s="14"/>
      <c r="F131" s="24"/>
      <c r="G131" s="14"/>
      <c r="H131" s="14"/>
    </row>
    <row r="132" spans="1:8" ht="12.75">
      <c r="A132" s="14"/>
      <c r="B132" s="14"/>
      <c r="C132" s="14"/>
      <c r="D132" s="14"/>
      <c r="E132" s="14"/>
      <c r="F132" s="24"/>
      <c r="G132" s="14"/>
      <c r="H132" s="14"/>
    </row>
    <row r="133" spans="1:8" ht="12.75">
      <c r="A133" s="14"/>
      <c r="B133" s="14"/>
      <c r="C133" s="14"/>
      <c r="D133" s="14"/>
      <c r="E133" s="14"/>
      <c r="F133" s="24"/>
      <c r="G133" s="14"/>
      <c r="H133" s="14"/>
    </row>
    <row r="134" spans="1:8" ht="12.75">
      <c r="A134" s="14"/>
      <c r="B134" s="14"/>
      <c r="C134" s="14"/>
      <c r="D134" s="14"/>
      <c r="E134" s="14"/>
      <c r="F134" s="24"/>
      <c r="G134" s="14"/>
      <c r="H134" s="14"/>
    </row>
    <row r="135" spans="1:8" ht="12.75">
      <c r="A135" s="14"/>
      <c r="B135" s="14"/>
      <c r="C135" s="14"/>
      <c r="D135" s="14"/>
      <c r="E135" s="14"/>
      <c r="F135" s="24"/>
      <c r="G135" s="14"/>
      <c r="H135" s="14"/>
    </row>
    <row r="136" spans="1:8" ht="12.75">
      <c r="A136" s="14"/>
      <c r="B136" s="14"/>
      <c r="C136" s="14"/>
      <c r="D136" s="14"/>
      <c r="E136" s="14"/>
      <c r="F136" s="24"/>
      <c r="G136" s="14"/>
      <c r="H136" s="14"/>
    </row>
    <row r="137" spans="1:8" ht="12.75">
      <c r="A137" s="14"/>
      <c r="B137" s="14"/>
      <c r="C137" s="14"/>
      <c r="D137" s="14"/>
      <c r="E137" s="14"/>
      <c r="F137" s="24"/>
      <c r="G137" s="14"/>
      <c r="H137" s="14"/>
    </row>
    <row r="138" spans="1:8" ht="12.75">
      <c r="A138" s="14"/>
      <c r="B138" s="14"/>
      <c r="C138" s="14"/>
      <c r="D138" s="14"/>
      <c r="E138" s="14"/>
      <c r="F138" s="24"/>
      <c r="G138" s="14"/>
      <c r="H138" s="14"/>
    </row>
    <row r="139" spans="1:8" ht="12.75">
      <c r="A139" s="14"/>
      <c r="B139" s="14"/>
      <c r="C139" s="14"/>
      <c r="D139" s="14"/>
      <c r="E139" s="14"/>
      <c r="F139" s="24"/>
      <c r="G139" s="14"/>
      <c r="H139" s="14"/>
    </row>
    <row r="140" spans="1:8" ht="12.75">
      <c r="A140" s="14"/>
      <c r="B140" s="14"/>
      <c r="C140" s="14"/>
      <c r="D140" s="14"/>
      <c r="E140" s="14"/>
      <c r="F140" s="24"/>
      <c r="G140" s="14"/>
      <c r="H140" s="14"/>
    </row>
    <row r="141" spans="1:8" ht="12.75">
      <c r="A141" s="14"/>
      <c r="B141" s="14"/>
      <c r="C141" s="14"/>
      <c r="D141" s="14"/>
      <c r="E141" s="14"/>
      <c r="F141" s="24"/>
      <c r="G141" s="14"/>
      <c r="H141" s="14"/>
    </row>
    <row r="142" spans="1:8" ht="12.75">
      <c r="A142" s="14"/>
      <c r="B142" s="14"/>
      <c r="C142" s="14"/>
      <c r="D142" s="14"/>
      <c r="E142" s="14"/>
      <c r="F142" s="24"/>
      <c r="G142" s="14"/>
      <c r="H142" s="14"/>
    </row>
    <row r="143" spans="1:8" ht="12.75">
      <c r="A143" s="14"/>
      <c r="B143" s="14"/>
      <c r="C143" s="14"/>
      <c r="D143" s="14"/>
      <c r="E143" s="14"/>
      <c r="F143" s="24"/>
      <c r="G143" s="14"/>
      <c r="H143" s="14"/>
    </row>
    <row r="144" spans="1:8" ht="12.75">
      <c r="A144" s="14"/>
      <c r="B144" s="14"/>
      <c r="C144" s="14"/>
      <c r="D144" s="14"/>
      <c r="E144" s="14"/>
      <c r="F144" s="24"/>
      <c r="G144" s="14"/>
      <c r="H144" s="14"/>
    </row>
    <row r="145" spans="1:8" ht="12.75">
      <c r="A145" s="14"/>
      <c r="B145" s="14"/>
      <c r="C145" s="14"/>
      <c r="D145" s="14"/>
      <c r="E145" s="14"/>
      <c r="F145" s="24"/>
      <c r="G145" s="14"/>
      <c r="H145" s="14"/>
    </row>
    <row r="146" spans="1:8" ht="12.75">
      <c r="A146" s="14"/>
      <c r="B146" s="14"/>
      <c r="C146" s="14"/>
      <c r="D146" s="14"/>
      <c r="E146" s="14"/>
      <c r="F146" s="24"/>
      <c r="G146" s="14"/>
      <c r="H146" s="14"/>
    </row>
    <row r="147" spans="1:8" ht="12.75">
      <c r="A147" s="14"/>
      <c r="B147" s="14"/>
      <c r="C147" s="14"/>
      <c r="D147" s="14"/>
      <c r="E147" s="14"/>
      <c r="F147" s="24"/>
      <c r="G147" s="14"/>
      <c r="H147" s="14"/>
    </row>
    <row r="148" spans="1:8" ht="12.75">
      <c r="A148" s="14"/>
      <c r="B148" s="14"/>
      <c r="C148" s="14"/>
      <c r="D148" s="14"/>
      <c r="E148" s="14"/>
      <c r="F148" s="24"/>
      <c r="G148" s="14"/>
      <c r="H148" s="14"/>
    </row>
    <row r="149" spans="1:8" ht="12.75">
      <c r="A149" s="14"/>
      <c r="B149" s="14"/>
      <c r="C149" s="14"/>
      <c r="D149" s="14"/>
      <c r="E149" s="14"/>
      <c r="F149" s="24"/>
      <c r="G149" s="14"/>
      <c r="H149" s="14"/>
    </row>
    <row r="150" spans="1:8" ht="12.75">
      <c r="A150" s="14"/>
      <c r="B150" s="14"/>
      <c r="C150" s="14"/>
      <c r="D150" s="14"/>
      <c r="E150" s="14"/>
      <c r="F150" s="24"/>
      <c r="G150" s="14"/>
      <c r="H150" s="14"/>
    </row>
    <row r="151" spans="1:8" ht="12.75">
      <c r="A151" s="14"/>
      <c r="B151" s="14"/>
      <c r="C151" s="14"/>
      <c r="D151" s="14"/>
      <c r="E151" s="14"/>
      <c r="F151" s="24"/>
      <c r="G151" s="14"/>
      <c r="H151" s="14"/>
    </row>
    <row r="152" spans="1:8" ht="12.75">
      <c r="A152" s="14"/>
      <c r="B152" s="14"/>
      <c r="C152" s="14"/>
      <c r="D152" s="14"/>
      <c r="E152" s="14"/>
      <c r="F152" s="24"/>
      <c r="G152" s="14"/>
      <c r="H152" s="14"/>
    </row>
    <row r="153" spans="1:8" ht="12.75">
      <c r="A153" s="14"/>
      <c r="B153" s="14"/>
      <c r="C153" s="14"/>
      <c r="D153" s="14"/>
      <c r="E153" s="14"/>
      <c r="F153" s="24"/>
      <c r="G153" s="14"/>
      <c r="H153" s="14"/>
    </row>
    <row r="154" spans="1:8" ht="12.75">
      <c r="A154" s="14"/>
      <c r="B154" s="14"/>
      <c r="C154" s="14"/>
      <c r="D154" s="14"/>
      <c r="E154" s="14"/>
      <c r="F154" s="24"/>
      <c r="G154" s="14"/>
      <c r="H154" s="14"/>
    </row>
    <row r="155" spans="1:8" ht="12.75">
      <c r="A155" s="14"/>
      <c r="B155" s="14"/>
      <c r="C155" s="14"/>
      <c r="D155" s="14"/>
      <c r="E155" s="14"/>
      <c r="F155" s="24"/>
      <c r="G155" s="14"/>
      <c r="H155" s="14"/>
    </row>
    <row r="156" spans="1:8" ht="12.75">
      <c r="A156" s="14"/>
      <c r="B156" s="14"/>
      <c r="C156" s="14"/>
      <c r="D156" s="14"/>
      <c r="E156" s="14"/>
      <c r="F156" s="24"/>
      <c r="G156" s="14"/>
      <c r="H156" s="14"/>
    </row>
    <row r="157" spans="1:8" ht="12.75">
      <c r="A157" s="14"/>
      <c r="B157" s="14"/>
      <c r="C157" s="14"/>
      <c r="D157" s="14"/>
      <c r="E157" s="14"/>
      <c r="F157" s="24"/>
      <c r="G157" s="14"/>
      <c r="H157" s="14"/>
    </row>
    <row r="158" spans="1:8" ht="12.75">
      <c r="A158" s="14"/>
      <c r="B158" s="14"/>
      <c r="C158" s="14"/>
      <c r="D158" s="14"/>
      <c r="E158" s="14"/>
      <c r="F158" s="24"/>
      <c r="G158" s="14"/>
      <c r="H158" s="14"/>
    </row>
    <row r="159" spans="1:8" ht="12.75">
      <c r="A159" s="14"/>
      <c r="B159" s="14"/>
      <c r="C159" s="14"/>
      <c r="D159" s="14"/>
      <c r="E159" s="14"/>
      <c r="F159" s="24"/>
      <c r="G159" s="14"/>
      <c r="H159" s="14"/>
    </row>
    <row r="160" spans="1:8" ht="12.75">
      <c r="A160" s="14"/>
      <c r="B160" s="14"/>
      <c r="C160" s="14"/>
      <c r="D160" s="14"/>
      <c r="E160" s="14"/>
      <c r="F160" s="24"/>
      <c r="G160" s="14"/>
      <c r="H160" s="14"/>
    </row>
    <row r="161" spans="1:8" ht="12.75">
      <c r="A161" s="14"/>
      <c r="B161" s="14"/>
      <c r="C161" s="14"/>
      <c r="D161" s="14"/>
      <c r="E161" s="14"/>
      <c r="F161" s="24"/>
      <c r="G161" s="14"/>
      <c r="H161" s="14"/>
    </row>
    <row r="162" spans="1:8" ht="12.75">
      <c r="A162" s="14"/>
      <c r="B162" s="14"/>
      <c r="C162" s="14"/>
      <c r="D162" s="14"/>
      <c r="E162" s="14"/>
      <c r="F162" s="24"/>
      <c r="G162" s="14"/>
      <c r="H162" s="14"/>
    </row>
    <row r="163" spans="1:8" ht="12.75">
      <c r="A163" s="14"/>
      <c r="B163" s="14"/>
      <c r="C163" s="14"/>
      <c r="D163" s="14"/>
      <c r="E163" s="14"/>
      <c r="F163" s="24"/>
      <c r="G163" s="14"/>
      <c r="H163" s="14"/>
    </row>
    <row r="164" spans="1:8" ht="12.75">
      <c r="A164" s="14"/>
      <c r="B164" s="14"/>
      <c r="C164" s="14"/>
      <c r="D164" s="14"/>
      <c r="E164" s="14"/>
      <c r="F164" s="24"/>
      <c r="G164" s="14"/>
      <c r="H164" s="14"/>
    </row>
    <row r="165" spans="1:8" ht="12.75">
      <c r="A165" s="14"/>
      <c r="B165" s="14"/>
      <c r="C165" s="14"/>
      <c r="D165" s="14"/>
      <c r="E165" s="14"/>
      <c r="F165" s="24"/>
      <c r="G165" s="14"/>
      <c r="H165" s="14"/>
    </row>
    <row r="166" spans="1:8" ht="12.75">
      <c r="A166" s="14"/>
      <c r="B166" s="14"/>
      <c r="C166" s="14"/>
      <c r="D166" s="14"/>
      <c r="E166" s="14"/>
      <c r="F166" s="24"/>
      <c r="G166" s="14"/>
      <c r="H166" s="14"/>
    </row>
    <row r="167" spans="1:8" ht="12.75">
      <c r="A167" s="14"/>
      <c r="B167" s="14"/>
      <c r="C167" s="14"/>
      <c r="D167" s="14"/>
      <c r="E167" s="14"/>
      <c r="F167" s="24"/>
      <c r="G167" s="14"/>
      <c r="H167" s="14"/>
    </row>
    <row r="168" spans="1:8" ht="12.75">
      <c r="A168" s="14"/>
      <c r="B168" s="14"/>
      <c r="C168" s="14"/>
      <c r="D168" s="14"/>
      <c r="E168" s="14"/>
      <c r="F168" s="24"/>
      <c r="G168" s="14"/>
      <c r="H168" s="14"/>
    </row>
    <row r="169" spans="1:8" ht="12.75">
      <c r="A169" s="14"/>
      <c r="B169" s="14"/>
      <c r="C169" s="14"/>
      <c r="D169" s="14"/>
      <c r="E169" s="14"/>
      <c r="F169" s="24"/>
      <c r="G169" s="14"/>
      <c r="H169" s="14"/>
    </row>
    <row r="170" spans="1:8" ht="12.75">
      <c r="A170" s="14"/>
      <c r="B170" s="14"/>
      <c r="C170" s="14"/>
      <c r="D170" s="14"/>
      <c r="E170" s="14"/>
      <c r="F170" s="24"/>
      <c r="G170" s="14"/>
      <c r="H170" s="14"/>
    </row>
    <row r="171" spans="1:8" ht="12.75">
      <c r="A171" s="14"/>
      <c r="B171" s="14"/>
      <c r="C171" s="14"/>
      <c r="D171" s="14"/>
      <c r="E171" s="14"/>
      <c r="F171" s="24"/>
      <c r="G171" s="14"/>
      <c r="H171" s="14"/>
    </row>
    <row r="172" spans="1:8" ht="12.75">
      <c r="A172" s="14"/>
      <c r="B172" s="14"/>
      <c r="C172" s="14"/>
      <c r="D172" s="14"/>
      <c r="E172" s="14"/>
      <c r="F172" s="24"/>
      <c r="G172" s="14"/>
      <c r="H172" s="14"/>
    </row>
    <row r="173" spans="1:8" ht="12.75">
      <c r="A173" s="14"/>
      <c r="B173" s="14"/>
      <c r="C173" s="14"/>
      <c r="D173" s="14"/>
      <c r="E173" s="14"/>
      <c r="F173" s="24"/>
      <c r="G173" s="14"/>
      <c r="H173" s="14"/>
    </row>
    <row r="174" spans="1:8" ht="12.75">
      <c r="A174" s="14"/>
      <c r="B174" s="14"/>
      <c r="C174" s="14"/>
      <c r="D174" s="14"/>
      <c r="E174" s="14"/>
      <c r="F174" s="24"/>
      <c r="G174" s="14"/>
      <c r="H174" s="14"/>
    </row>
    <row r="175" spans="1:8" ht="12.75">
      <c r="A175" s="14"/>
      <c r="B175" s="14"/>
      <c r="C175" s="14"/>
      <c r="D175" s="14"/>
      <c r="E175" s="14"/>
      <c r="F175" s="24"/>
      <c r="G175" s="14"/>
      <c r="H175" s="14"/>
    </row>
    <row r="176" spans="1:8" ht="12.75">
      <c r="A176" s="14"/>
      <c r="B176" s="14"/>
      <c r="C176" s="14"/>
      <c r="D176" s="14"/>
      <c r="E176" s="14"/>
      <c r="F176" s="24"/>
      <c r="G176" s="14"/>
      <c r="H176" s="14"/>
    </row>
    <row r="177" spans="1:8" ht="12.75">
      <c r="A177" s="14"/>
      <c r="B177" s="14"/>
      <c r="C177" s="14"/>
      <c r="D177" s="14"/>
      <c r="E177" s="14"/>
      <c r="F177" s="24"/>
      <c r="G177" s="14"/>
      <c r="H177" s="14"/>
    </row>
    <row r="178" spans="1:8" ht="12.75">
      <c r="A178" s="14"/>
      <c r="B178" s="14"/>
      <c r="C178" s="14"/>
      <c r="D178" s="14"/>
      <c r="E178" s="14"/>
      <c r="F178" s="24"/>
      <c r="G178" s="14"/>
      <c r="H178" s="14"/>
    </row>
    <row r="179" spans="1:8" ht="12.75">
      <c r="A179" s="14"/>
      <c r="B179" s="14"/>
      <c r="C179" s="14"/>
      <c r="D179" s="14"/>
      <c r="E179" s="14"/>
      <c r="F179" s="24"/>
      <c r="G179" s="14"/>
      <c r="H179" s="14"/>
    </row>
    <row r="180" spans="1:8" ht="12.75">
      <c r="A180" s="14"/>
      <c r="B180" s="14"/>
      <c r="C180" s="14"/>
      <c r="D180" s="14"/>
      <c r="E180" s="14"/>
      <c r="F180" s="24"/>
      <c r="G180" s="14"/>
      <c r="H180" s="14"/>
    </row>
    <row r="181" spans="1:8" ht="12.75">
      <c r="A181" s="14"/>
      <c r="B181" s="14"/>
      <c r="C181" s="14"/>
      <c r="D181" s="14"/>
      <c r="E181" s="14"/>
      <c r="F181" s="24"/>
      <c r="G181" s="14"/>
      <c r="H181" s="14"/>
    </row>
    <row r="182" spans="1:8" ht="12.75">
      <c r="A182" s="14"/>
      <c r="B182" s="14"/>
      <c r="C182" s="14"/>
      <c r="D182" s="14"/>
      <c r="E182" s="14"/>
      <c r="F182" s="24"/>
      <c r="G182" s="14"/>
      <c r="H182" s="14"/>
    </row>
    <row r="183" spans="1:8" ht="12.75">
      <c r="A183" s="14"/>
      <c r="B183" s="14"/>
      <c r="C183" s="14"/>
      <c r="D183" s="14"/>
      <c r="E183" s="14"/>
      <c r="F183" s="24"/>
      <c r="G183" s="14"/>
      <c r="H183" s="14"/>
    </row>
    <row r="184" spans="1:8" ht="12.75">
      <c r="A184" s="14"/>
      <c r="B184" s="14"/>
      <c r="C184" s="14"/>
      <c r="D184" s="14"/>
      <c r="E184" s="14"/>
      <c r="F184" s="24"/>
      <c r="G184" s="14"/>
      <c r="H184" s="14"/>
    </row>
    <row r="185" spans="1:8" ht="12.75">
      <c r="A185" s="14"/>
      <c r="B185" s="14"/>
      <c r="C185" s="14"/>
      <c r="D185" s="14"/>
      <c r="E185" s="14"/>
      <c r="F185" s="24"/>
      <c r="G185" s="14"/>
      <c r="H185" s="14"/>
    </row>
    <row r="186" spans="1:8" ht="12.75">
      <c r="A186" s="14"/>
      <c r="B186" s="14"/>
      <c r="C186" s="14"/>
      <c r="D186" s="14"/>
      <c r="E186" s="14"/>
      <c r="F186" s="24"/>
      <c r="G186" s="14"/>
      <c r="H186" s="14"/>
    </row>
    <row r="187" spans="1:8" ht="12.75">
      <c r="A187" s="14"/>
      <c r="B187" s="14"/>
      <c r="C187" s="14"/>
      <c r="D187" s="14"/>
      <c r="E187" s="14"/>
      <c r="F187" s="24"/>
      <c r="G187" s="14"/>
      <c r="H187" s="14"/>
    </row>
    <row r="188" spans="1:8" ht="12.75">
      <c r="A188" s="14"/>
      <c r="B188" s="14"/>
      <c r="C188" s="14"/>
      <c r="D188" s="14"/>
      <c r="E188" s="14"/>
      <c r="F188" s="24"/>
      <c r="G188" s="14"/>
      <c r="H188" s="14"/>
    </row>
    <row r="189" spans="1:8" ht="12.75">
      <c r="A189" s="14"/>
      <c r="B189" s="14"/>
      <c r="C189" s="14"/>
      <c r="D189" s="14"/>
      <c r="E189" s="14"/>
      <c r="F189" s="24"/>
      <c r="G189" s="14"/>
      <c r="H189" s="14"/>
    </row>
    <row r="190" spans="1:8" ht="12.75">
      <c r="A190" s="14"/>
      <c r="B190" s="14"/>
      <c r="C190" s="14"/>
      <c r="D190" s="14"/>
      <c r="E190" s="14"/>
      <c r="F190" s="24"/>
      <c r="G190" s="14"/>
      <c r="H190" s="14"/>
    </row>
    <row r="191" spans="1:8" ht="12.75">
      <c r="A191" s="14"/>
      <c r="B191" s="14"/>
      <c r="C191" s="14"/>
      <c r="D191" s="14"/>
      <c r="E191" s="14"/>
      <c r="F191" s="24"/>
      <c r="G191" s="14"/>
      <c r="H191" s="14"/>
    </row>
    <row r="192" spans="1:8" ht="12.75">
      <c r="A192" s="14"/>
      <c r="B192" s="14"/>
      <c r="C192" s="14"/>
      <c r="D192" s="14"/>
      <c r="E192" s="14"/>
      <c r="F192" s="24"/>
      <c r="G192" s="14"/>
      <c r="H192" s="14"/>
    </row>
    <row r="193" spans="1:8" ht="12.75">
      <c r="A193" s="14"/>
      <c r="B193" s="14"/>
      <c r="C193" s="14"/>
      <c r="D193" s="14"/>
      <c r="E193" s="14"/>
      <c r="F193" s="24"/>
      <c r="G193" s="14"/>
      <c r="H193" s="14"/>
    </row>
    <row r="194" spans="1:8" ht="12.75">
      <c r="A194" s="14"/>
      <c r="B194" s="14"/>
      <c r="C194" s="14"/>
      <c r="D194" s="14"/>
      <c r="E194" s="14"/>
      <c r="F194" s="24"/>
      <c r="G194" s="14"/>
      <c r="H194" s="14"/>
    </row>
    <row r="195" spans="1:8" ht="12.75">
      <c r="A195" s="14"/>
      <c r="B195" s="14"/>
      <c r="C195" s="14"/>
      <c r="D195" s="14"/>
      <c r="E195" s="14"/>
      <c r="F195" s="24"/>
      <c r="G195" s="14"/>
      <c r="H195" s="14"/>
    </row>
    <row r="196" spans="1:8" ht="12.75">
      <c r="A196" s="14"/>
      <c r="B196" s="14"/>
      <c r="C196" s="14"/>
      <c r="D196" s="14"/>
      <c r="E196" s="14"/>
      <c r="F196" s="24"/>
      <c r="G196" s="14"/>
      <c r="H196" s="14"/>
    </row>
    <row r="197" spans="1:8" ht="12.75">
      <c r="A197" s="14"/>
      <c r="B197" s="14"/>
      <c r="C197" s="14"/>
      <c r="D197" s="14"/>
      <c r="E197" s="14"/>
      <c r="F197" s="24"/>
      <c r="G197" s="14"/>
      <c r="H197" s="14"/>
    </row>
    <row r="198" spans="1:8" ht="12.75">
      <c r="A198" s="14"/>
      <c r="B198" s="14"/>
      <c r="C198" s="14"/>
      <c r="D198" s="14"/>
      <c r="E198" s="14"/>
      <c r="F198" s="24"/>
      <c r="G198" s="14"/>
      <c r="H198" s="14"/>
    </row>
    <row r="199" spans="1:8" ht="12.75">
      <c r="A199" s="14"/>
      <c r="B199" s="14"/>
      <c r="C199" s="14"/>
      <c r="D199" s="14"/>
      <c r="E199" s="14"/>
      <c r="F199" s="24"/>
      <c r="G199" s="14"/>
      <c r="H199" s="14"/>
    </row>
    <row r="200" spans="1:8" ht="12.75">
      <c r="A200" s="14"/>
      <c r="B200" s="14"/>
      <c r="C200" s="14"/>
      <c r="D200" s="14"/>
      <c r="E200" s="14"/>
      <c r="F200" s="24"/>
      <c r="G200" s="14"/>
      <c r="H200" s="14"/>
    </row>
    <row r="201" spans="1:8" ht="12.75">
      <c r="A201" s="14"/>
      <c r="B201" s="14"/>
      <c r="C201" s="14"/>
      <c r="D201" s="14"/>
      <c r="E201" s="14"/>
      <c r="F201" s="24"/>
      <c r="G201" s="14"/>
      <c r="H201" s="14"/>
    </row>
    <row r="202" spans="1:8" ht="12.75">
      <c r="A202" s="14"/>
      <c r="B202" s="14"/>
      <c r="C202" s="14"/>
      <c r="D202" s="14"/>
      <c r="E202" s="14"/>
      <c r="F202" s="24"/>
      <c r="G202" s="14"/>
      <c r="H202" s="14"/>
    </row>
    <row r="203" spans="1:8" ht="12.75">
      <c r="A203" s="14"/>
      <c r="B203" s="14"/>
      <c r="C203" s="14"/>
      <c r="D203" s="14"/>
      <c r="E203" s="14"/>
      <c r="F203" s="24"/>
      <c r="G203" s="14"/>
      <c r="H203" s="14"/>
    </row>
    <row r="204" spans="1:8" ht="12.75">
      <c r="A204" s="14"/>
      <c r="B204" s="14"/>
      <c r="C204" s="14"/>
      <c r="D204" s="14"/>
      <c r="E204" s="14"/>
      <c r="F204" s="24"/>
      <c r="G204" s="14"/>
      <c r="H204" s="14"/>
    </row>
  </sheetData>
  <sheetProtection/>
  <mergeCells count="45">
    <mergeCell ref="C21:C22"/>
    <mergeCell ref="D21:D22"/>
    <mergeCell ref="E21:E22"/>
    <mergeCell ref="C30:C33"/>
    <mergeCell ref="D30:D33"/>
    <mergeCell ref="E30:E33"/>
    <mergeCell ref="E26:E27"/>
    <mergeCell ref="D24:E24"/>
    <mergeCell ref="E6:E14"/>
    <mergeCell ref="C6:C14"/>
    <mergeCell ref="B40:C40"/>
    <mergeCell ref="D40:E40"/>
    <mergeCell ref="B39:C39"/>
    <mergeCell ref="D39:E39"/>
    <mergeCell ref="E37:E38"/>
    <mergeCell ref="B37:B38"/>
    <mergeCell ref="C26:C27"/>
    <mergeCell ref="D26:D27"/>
    <mergeCell ref="A1:H1"/>
    <mergeCell ref="B2:C2"/>
    <mergeCell ref="D2:H2"/>
    <mergeCell ref="B3:C3"/>
    <mergeCell ref="D3:H3"/>
    <mergeCell ref="B4:C4"/>
    <mergeCell ref="D4:F4"/>
    <mergeCell ref="B30:B35"/>
    <mergeCell ref="B24:C24"/>
    <mergeCell ref="B36:C36"/>
    <mergeCell ref="D36:E36"/>
    <mergeCell ref="D37:D38"/>
    <mergeCell ref="A25:A28"/>
    <mergeCell ref="B25:B28"/>
    <mergeCell ref="B29:C29"/>
    <mergeCell ref="D29:E29"/>
    <mergeCell ref="C37:C38"/>
    <mergeCell ref="B5:C5"/>
    <mergeCell ref="A6:A23"/>
    <mergeCell ref="B6:B23"/>
    <mergeCell ref="D6:D14"/>
    <mergeCell ref="E15:E16"/>
    <mergeCell ref="D15:D16"/>
    <mergeCell ref="C15:C16"/>
    <mergeCell ref="E17:E20"/>
    <mergeCell ref="D17:D20"/>
    <mergeCell ref="C17:C20"/>
  </mergeCells>
  <conditionalFormatting sqref="H24 H29:H39">
    <cfRule type="cellIs" priority="10" dxfId="34" operator="equal" stopIfTrue="1">
      <formula>"Acquis"</formula>
    </cfRule>
    <cfRule type="cellIs" priority="11" dxfId="3" operator="equal" stopIfTrue="1">
      <formula>"En cours"</formula>
    </cfRule>
  </conditionalFormatting>
  <conditionalFormatting sqref="H25:H28 H37:H38 H6:H23 H30:H35">
    <cfRule type="cellIs" priority="7" dxfId="34" operator="equal" stopIfTrue="1">
      <formula>"Acquis"</formula>
    </cfRule>
    <cfRule type="cellIs" priority="8" dxfId="1" operator="equal" stopIfTrue="1">
      <formula>"En cours"</formula>
    </cfRule>
    <cfRule type="cellIs" priority="9" dxfId="0" operator="equal" stopIfTrue="1">
      <formula>"Absent"</formula>
    </cfRule>
  </conditionalFormatting>
  <dataValidations count="1">
    <dataValidation errorStyle="warning" type="list" allowBlank="1" showErrorMessage="1" errorTitle="Attention" error="Ce nom ne fait pas partie de la liste" sqref="D4">
      <formula1>$B$42:$B$76</formula1>
      <formula2>0</formula2>
    </dataValidation>
  </dataValidations>
  <printOptions/>
  <pageMargins left="0.2362204724409449" right="0.2362204724409449" top="0.3937007874015748" bottom="0.3937007874015748"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2:M6"/>
  <sheetViews>
    <sheetView zoomScalePageLayoutView="0" workbookViewId="0" topLeftCell="A1">
      <selection activeCell="A1" sqref="A1"/>
    </sheetView>
  </sheetViews>
  <sheetFormatPr defaultColWidth="11.421875" defaultRowHeight="12.75"/>
  <cols>
    <col min="1" max="1" width="16.57421875" style="0" customWidth="1"/>
    <col min="11" max="11" width="11.421875" style="0" customWidth="1"/>
    <col min="12" max="12" width="7.28125" style="0" customWidth="1"/>
    <col min="13" max="13" width="4.7109375" style="0" customWidth="1"/>
  </cols>
  <sheetData>
    <row r="2" spans="1:13" ht="12.75">
      <c r="A2" s="186" t="s">
        <v>371</v>
      </c>
      <c r="B2" s="187" t="s">
        <v>372</v>
      </c>
      <c r="C2" s="187" t="s">
        <v>373</v>
      </c>
      <c r="D2" s="187" t="s">
        <v>374</v>
      </c>
      <c r="E2" s="187" t="s">
        <v>375</v>
      </c>
      <c r="F2" s="187" t="s">
        <v>376</v>
      </c>
      <c r="G2" s="187" t="s">
        <v>377</v>
      </c>
      <c r="H2" s="187" t="s">
        <v>378</v>
      </c>
      <c r="I2" s="187" t="s">
        <v>379</v>
      </c>
      <c r="J2" s="187" t="s">
        <v>380</v>
      </c>
      <c r="K2" s="187" t="s">
        <v>381</v>
      </c>
      <c r="L2" s="188" t="s">
        <v>382</v>
      </c>
      <c r="M2" s="188" t="s">
        <v>383</v>
      </c>
    </row>
    <row r="3" spans="1:13" ht="12.75">
      <c r="A3" s="189" t="s">
        <v>384</v>
      </c>
      <c r="B3" s="187">
        <f>COUNTIF('Français fin-CP'!BE6:BE40,"&lt;10%")</f>
        <v>0</v>
      </c>
      <c r="C3" s="187">
        <f>_xlfn.COUNTIFS('Français fin-CP'!$BE$6:$BE$40,"&gt;=10%",'Français fin-CP'!$BE$6:$BE$40,"&lt;20%")</f>
        <v>0</v>
      </c>
      <c r="D3" s="187">
        <f>_xlfn.COUNTIFS('Français fin-CP'!$BE$6:$BE$40,"&gt;=20%",'Français fin-CP'!$BE$6:$BE$40,"&lt;30%")</f>
        <v>0</v>
      </c>
      <c r="E3" s="187">
        <f>_xlfn.COUNTIFS('Français fin-CP'!$BE$6:$BE$40,"&gt;=30%",'Français fin-CP'!$BE$6:$BE$40,"&lt;40%")</f>
        <v>0</v>
      </c>
      <c r="F3" s="187">
        <f>_xlfn.COUNTIFS('Français fin-CP'!$BE$6:$BE$40,"&gt;=40%",'Français fin-CP'!$BE$6:$BE$40,"&lt;50%")</f>
        <v>0</v>
      </c>
      <c r="G3" s="187">
        <f>_xlfn.COUNTIFS('Français fin-CP'!$BE$6:$BE$40,"&gt;=50%",'Français fin-CP'!$BE$6:$BE$40,"&lt;60%")</f>
        <v>0</v>
      </c>
      <c r="H3" s="187">
        <f>_xlfn.COUNTIFS('Français fin-CP'!$BE$6:$BE$40,"&gt;=60%",'Français fin-CP'!$BE$6:$BE$40,"&lt;70%")</f>
        <v>0</v>
      </c>
      <c r="I3" s="187">
        <f>_xlfn.COUNTIFS('Français fin-CP'!$BE$6:$BE$40,"&gt;=70%",'Français fin-CP'!$BE$6:$BE$40,"&lt;80%")</f>
        <v>0</v>
      </c>
      <c r="J3" s="187">
        <f>_xlfn.COUNTIFS('Français fin-CP'!$BE$6:$BE$40,"&gt;=80%",'Français fin-CP'!$BE$6:$BE$40,"&lt;90%")</f>
        <v>0</v>
      </c>
      <c r="K3" s="187">
        <f>COUNTIF('Français fin-CP'!$BE$6:$BE$40,"&gt;=90%")</f>
        <v>0</v>
      </c>
      <c r="L3" s="188">
        <f>SUM(B3:K3)</f>
        <v>0</v>
      </c>
      <c r="M3" s="190">
        <f>'Français fin-CP'!B41-L3</f>
        <v>0</v>
      </c>
    </row>
    <row r="4" ht="12.75">
      <c r="L4" s="191"/>
    </row>
    <row r="5" spans="1:13" ht="12.75">
      <c r="A5" s="192" t="s">
        <v>385</v>
      </c>
      <c r="B5" s="187" t="s">
        <v>372</v>
      </c>
      <c r="C5" s="187" t="s">
        <v>373</v>
      </c>
      <c r="D5" s="187" t="s">
        <v>374</v>
      </c>
      <c r="E5" s="187" t="s">
        <v>375</v>
      </c>
      <c r="F5" s="187" t="s">
        <v>376</v>
      </c>
      <c r="G5" s="187" t="s">
        <v>377</v>
      </c>
      <c r="H5" s="187" t="s">
        <v>378</v>
      </c>
      <c r="I5" s="187" t="s">
        <v>379</v>
      </c>
      <c r="J5" s="187" t="s">
        <v>380</v>
      </c>
      <c r="K5" s="187" t="s">
        <v>381</v>
      </c>
      <c r="L5" s="188" t="s">
        <v>382</v>
      </c>
      <c r="M5" s="188" t="s">
        <v>383</v>
      </c>
    </row>
    <row r="6" spans="1:13" ht="12.75">
      <c r="A6" s="189" t="s">
        <v>384</v>
      </c>
      <c r="B6" s="187">
        <f>COUNTIF('Maths fin-CP'!$AJ$6:$AJ$40,"&lt;10%")</f>
        <v>0</v>
      </c>
      <c r="C6" s="187">
        <f>_xlfn.COUNTIFS('Maths fin-CP'!$AJ$6:$AJ$40,"&gt;=10%",'Maths fin-CP'!$AJ$6:$AJ$40,"&lt;20%")</f>
        <v>0</v>
      </c>
      <c r="D6" s="187">
        <f>_xlfn.COUNTIFS('Maths fin-CP'!$AJ$6:$AJ$40,"&gt;=20%",'Maths fin-CP'!$AJ$6:$AJ$40,"&lt;30%")</f>
        <v>0</v>
      </c>
      <c r="E6" s="187">
        <f>_xlfn.COUNTIFS('Maths fin-CP'!$AJ$6:$AJ$40,"&gt;=30%",'Maths fin-CP'!$AJ$6:$AJ$40,"&lt;40%")</f>
        <v>0</v>
      </c>
      <c r="F6" s="187">
        <f>_xlfn.COUNTIFS('Maths fin-CP'!$AJ$6:$AJ$40,"&gt;=40%",'Maths fin-CP'!$AJ$6:$AJ$40,"&lt;50%")</f>
        <v>0</v>
      </c>
      <c r="G6" s="187">
        <f>_xlfn.COUNTIFS('Maths fin-CP'!$AJ$6:$AJ$40,"&gt;=50%",'Maths fin-CP'!$AJ$6:$AJ$40,"&lt;60%")</f>
        <v>0</v>
      </c>
      <c r="H6" s="187">
        <f>_xlfn.COUNTIFS('Maths fin-CP'!$AJ$6:$AJ$40,"&gt;=60%",'Maths fin-CP'!$AJ$6:$AJ$40,"&lt;70%")</f>
        <v>0</v>
      </c>
      <c r="I6" s="187">
        <f>_xlfn.COUNTIFS('Maths fin-CP'!$AJ$6:$AJ$40,"&gt;=70%",'Maths fin-CP'!$AJ$6:$AJ$40,"&lt;80%")</f>
        <v>0</v>
      </c>
      <c r="J6" s="187">
        <f>_xlfn.COUNTIFS('Maths fin-CP'!$AJ$6:$AJ$40,"&gt;=80%",'Maths fin-CP'!$AJ$6:$AJ$40,"&lt;90%")</f>
        <v>0</v>
      </c>
      <c r="K6" s="187">
        <f>COUNTIF('Maths fin-CP'!$AJ$6:$AJ$40,"&gt;=90%")</f>
        <v>0</v>
      </c>
      <c r="L6" s="188">
        <f>SUM(B6:K6)</f>
        <v>0</v>
      </c>
      <c r="M6" s="190">
        <f>'Maths fin-CP'!B41-L6</f>
        <v>0</v>
      </c>
    </row>
  </sheetData>
  <sheetProtection sheet="1"/>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C13"/>
  <sheetViews>
    <sheetView showGridLines="0" zoomScale="75" zoomScaleNormal="75" zoomScalePageLayoutView="0" workbookViewId="0" topLeftCell="A1">
      <selection activeCell="A1" sqref="A1:C1"/>
    </sheetView>
  </sheetViews>
  <sheetFormatPr defaultColWidth="11.421875" defaultRowHeight="12.75"/>
  <cols>
    <col min="1" max="1" width="12.140625" style="1" customWidth="1"/>
    <col min="2" max="2" width="67.8515625" style="1" customWidth="1"/>
    <col min="3" max="3" width="12.00390625" style="1" customWidth="1"/>
    <col min="4" max="16384" width="11.421875" style="1" customWidth="1"/>
  </cols>
  <sheetData>
    <row r="1" spans="1:3" ht="69.75" customHeight="1">
      <c r="A1" s="423" t="s">
        <v>60</v>
      </c>
      <c r="B1" s="423"/>
      <c r="C1" s="423"/>
    </row>
    <row r="2" spans="1:3" ht="30" customHeight="1">
      <c r="A2" s="194"/>
      <c r="B2" s="33"/>
      <c r="C2" s="194"/>
    </row>
    <row r="3" spans="1:3" ht="19.5" customHeight="1">
      <c r="A3" s="194"/>
      <c r="B3" s="34" t="s">
        <v>61</v>
      </c>
      <c r="C3" s="194"/>
    </row>
    <row r="4" spans="1:3" ht="170.25" customHeight="1">
      <c r="A4" s="194"/>
      <c r="B4" s="37" t="s">
        <v>198</v>
      </c>
      <c r="C4" s="194"/>
    </row>
    <row r="5" spans="1:3" ht="19.5" customHeight="1">
      <c r="A5" s="194"/>
      <c r="B5" s="34" t="s">
        <v>197</v>
      </c>
      <c r="C5" s="194"/>
    </row>
    <row r="6" spans="1:3" ht="150" customHeight="1">
      <c r="A6" s="194"/>
      <c r="B6" s="37" t="s">
        <v>344</v>
      </c>
      <c r="C6" s="194"/>
    </row>
    <row r="7" spans="1:3" ht="19.5" customHeight="1">
      <c r="A7" s="194"/>
      <c r="B7" s="34" t="s">
        <v>347</v>
      </c>
      <c r="C7" s="194"/>
    </row>
    <row r="8" spans="1:3" ht="19.5" customHeight="1">
      <c r="A8" s="194"/>
      <c r="B8" s="424" t="s">
        <v>369</v>
      </c>
      <c r="C8" s="194"/>
    </row>
    <row r="9" spans="1:3" ht="19.5" customHeight="1">
      <c r="A9" s="194"/>
      <c r="B9" s="425"/>
      <c r="C9" s="194"/>
    </row>
    <row r="10" spans="1:3" ht="19.5" customHeight="1">
      <c r="A10" s="194"/>
      <c r="B10" s="425"/>
      <c r="C10" s="194"/>
    </row>
    <row r="11" spans="1:3" ht="19.5" customHeight="1">
      <c r="A11" s="194"/>
      <c r="B11" s="425"/>
      <c r="C11" s="194"/>
    </row>
    <row r="12" spans="1:3" ht="19.5" customHeight="1">
      <c r="A12" s="194"/>
      <c r="B12" s="426"/>
      <c r="C12" s="194"/>
    </row>
    <row r="13" spans="1:3" ht="19.5" customHeight="1">
      <c r="A13" s="194"/>
      <c r="B13" s="33"/>
      <c r="C13" s="194"/>
    </row>
  </sheetData>
  <sheetProtection sheet="1"/>
  <mergeCells count="4">
    <mergeCell ref="A1:C1"/>
    <mergeCell ref="A2:A13"/>
    <mergeCell ref="C2:C13"/>
    <mergeCell ref="B8:B12"/>
  </mergeCells>
  <printOptions/>
  <pageMargins left="0.39375" right="0.7902777777777779" top="0.39375" bottom="0.39375" header="0.5118055555555556" footer="0.5118055555555556"/>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C17"/>
  <sheetViews>
    <sheetView showGridLines="0" zoomScale="75" zoomScaleNormal="75" zoomScalePageLayoutView="0" workbookViewId="0" topLeftCell="A1">
      <selection activeCell="A1" sqref="A1:C1"/>
    </sheetView>
  </sheetViews>
  <sheetFormatPr defaultColWidth="11.421875" defaultRowHeight="12.75"/>
  <cols>
    <col min="1" max="1" width="12.140625" style="1" customWidth="1"/>
    <col min="2" max="2" width="67.8515625" style="1" customWidth="1"/>
    <col min="3" max="3" width="12.00390625" style="1" customWidth="1"/>
    <col min="4" max="16384" width="11.421875" style="1" customWidth="1"/>
  </cols>
  <sheetData>
    <row r="1" spans="1:3" ht="69.75" customHeight="1">
      <c r="A1" s="423" t="s">
        <v>60</v>
      </c>
      <c r="B1" s="423"/>
      <c r="C1" s="423"/>
    </row>
    <row r="2" spans="1:3" ht="30" customHeight="1">
      <c r="A2" s="194"/>
      <c r="B2" s="33"/>
      <c r="C2" s="194"/>
    </row>
    <row r="3" spans="1:3" ht="19.5" customHeight="1">
      <c r="A3" s="194"/>
      <c r="B3" s="34" t="s">
        <v>62</v>
      </c>
      <c r="C3" s="194"/>
    </row>
    <row r="4" spans="1:3" ht="37.5" customHeight="1">
      <c r="A4" s="194"/>
      <c r="B4" s="38" t="s">
        <v>116</v>
      </c>
      <c r="C4" s="194"/>
    </row>
    <row r="5" spans="1:3" ht="19.5" customHeight="1">
      <c r="A5" s="194"/>
      <c r="B5" s="39" t="s">
        <v>63</v>
      </c>
      <c r="C5" s="194"/>
    </row>
    <row r="6" spans="1:3" ht="19.5" customHeight="1">
      <c r="A6" s="194"/>
      <c r="B6" s="39" t="s">
        <v>358</v>
      </c>
      <c r="C6" s="194"/>
    </row>
    <row r="7" spans="1:3" ht="19.5" customHeight="1">
      <c r="A7" s="194"/>
      <c r="B7" s="39" t="s">
        <v>117</v>
      </c>
      <c r="C7" s="194"/>
    </row>
    <row r="8" spans="1:3" ht="19.5" customHeight="1">
      <c r="A8" s="194"/>
      <c r="B8" s="39" t="s">
        <v>359</v>
      </c>
      <c r="C8" s="194"/>
    </row>
    <row r="9" spans="1:3" ht="19.5" customHeight="1">
      <c r="A9" s="194"/>
      <c r="B9" s="40" t="s">
        <v>346</v>
      </c>
      <c r="C9" s="194"/>
    </row>
    <row r="10" spans="1:3" ht="19.5" customHeight="1">
      <c r="A10" s="194"/>
      <c r="B10" s="427"/>
      <c r="C10" s="194"/>
    </row>
    <row r="11" spans="1:3" ht="19.5" customHeight="1">
      <c r="A11" s="194"/>
      <c r="B11" s="428"/>
      <c r="C11" s="194"/>
    </row>
    <row r="12" spans="1:3" ht="19.5" customHeight="1">
      <c r="A12" s="194"/>
      <c r="B12" s="428"/>
      <c r="C12" s="194"/>
    </row>
    <row r="13" spans="1:3" ht="19.5" customHeight="1">
      <c r="A13" s="194"/>
      <c r="B13" s="428"/>
      <c r="C13" s="194"/>
    </row>
    <row r="14" spans="1:3" ht="19.5" customHeight="1">
      <c r="A14" s="194"/>
      <c r="B14" s="428"/>
      <c r="C14" s="194"/>
    </row>
    <row r="15" spans="1:3" ht="19.5" customHeight="1">
      <c r="A15" s="194"/>
      <c r="B15" s="428"/>
      <c r="C15" s="194"/>
    </row>
    <row r="16" spans="1:3" ht="19.5" customHeight="1">
      <c r="A16" s="194"/>
      <c r="B16" s="428"/>
      <c r="C16" s="194"/>
    </row>
    <row r="17" spans="1:3" ht="19.5" customHeight="1">
      <c r="A17" s="194"/>
      <c r="B17" s="429"/>
      <c r="C17" s="194"/>
    </row>
  </sheetData>
  <sheetProtection sheet="1"/>
  <mergeCells count="4">
    <mergeCell ref="A1:C1"/>
    <mergeCell ref="A2:A17"/>
    <mergeCell ref="C2:C17"/>
    <mergeCell ref="B10:B17"/>
  </mergeCells>
  <printOptions/>
  <pageMargins left="0.39375" right="0.7902777777777779" top="0.39375" bottom="0.39375"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Yves</dc:creator>
  <cp:keywords/>
  <dc:description/>
  <cp:lastModifiedBy>utilisateur</cp:lastModifiedBy>
  <cp:lastPrinted>2013-04-09T09:57:23Z</cp:lastPrinted>
  <dcterms:created xsi:type="dcterms:W3CDTF">2010-01-25T15:39:17Z</dcterms:created>
  <dcterms:modified xsi:type="dcterms:W3CDTF">2015-12-08T15:29:16Z</dcterms:modified>
  <cp:category/>
  <cp:version/>
  <cp:contentType/>
  <cp:contentStatus/>
</cp:coreProperties>
</file>